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R:\sprawy\BIP\ewidencja zgłoszeń\"/>
    </mc:Choice>
  </mc:AlternateContent>
  <bookViews>
    <workbookView xWindow="0" yWindow="0" windowWidth="28800" windowHeight="12435" tabRatio="533"/>
  </bookViews>
  <sheets>
    <sheet name="wnioski zgłoszeń" sheetId="1" r:id="rId1"/>
    <sheet name="zgłoszenia 2016a" sheetId="7" state="hidden" r:id="rId2"/>
    <sheet name="statystyka zgłoszeń" sheetId="5" state="hidden" r:id="rId3"/>
    <sheet name="dane" sheetId="2" r:id="rId4"/>
    <sheet name="Arkusz1" sheetId="10" state="hidden" r:id="rId5"/>
  </sheets>
  <definedNames>
    <definedName name="L_gminy">OFFSET(dane!$C$7,0,0,COUNTA(gminy6[gminy]),1)</definedName>
    <definedName name="L_rodzaj_zgł">OFFSET(dane!$B$7,0,0,COUNTA(rodzaj_zgł3[zgłoszenie dotyczy]),1)</definedName>
    <definedName name="L_sposób_zak">OFFSET(dane!$D$7,0,0,COUNTA(sposób_zak8[sposób zakończenia]),1)</definedName>
    <definedName name="_xlnm.Print_Area" localSheetId="2">'statystyka zgłoszeń'!$A$1:$O$30</definedName>
    <definedName name="_xlnm.Print_Area" localSheetId="0">'wnioski zgłoszeń'!$A$1297:$O$1411</definedName>
    <definedName name="rodzaj_tab6">Tabela6[Rodzaj zgłoszenia]</definedName>
    <definedName name="_xlnm.Print_Titles" localSheetId="0">'wnioski zgłoszeń'!$3:$3</definedName>
    <definedName name="_xlnm.Print_Titles" localSheetId="1">'zgłoszenia 2016a'!$3:$3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A1411" i="1" l="1"/>
  <c r="K768" i="1" l="1"/>
  <c r="K1266" i="1" l="1"/>
  <c r="A1266" i="1"/>
  <c r="K1204" i="1" l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A1395" i="1"/>
  <c r="K1395" i="1"/>
  <c r="K1396" i="1"/>
  <c r="K1397" i="1"/>
  <c r="K1398" i="1"/>
  <c r="K1399" i="1"/>
  <c r="K1400" i="1"/>
  <c r="K1401" i="1"/>
  <c r="K1402" i="1"/>
  <c r="K1403" i="1"/>
  <c r="A1404" i="1"/>
  <c r="K1404" i="1"/>
  <c r="K1405" i="1"/>
  <c r="K1406" i="1"/>
  <c r="K1407" i="1"/>
  <c r="K1408" i="1"/>
  <c r="K1409" i="1"/>
  <c r="K1410" i="1"/>
  <c r="K1411" i="1"/>
  <c r="K1203" i="1"/>
  <c r="K1202" i="1"/>
  <c r="K1006" i="1" l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005" i="1"/>
  <c r="A102" i="1" l="1"/>
  <c r="K1004" i="1" l="1"/>
  <c r="K100" i="1" l="1"/>
  <c r="A121" i="1" l="1"/>
  <c r="A146" i="1"/>
  <c r="A259" i="1"/>
  <c r="A261" i="1"/>
  <c r="A262" i="1" s="1"/>
  <c r="A263" i="1" s="1"/>
  <c r="A264" i="1" s="1"/>
  <c r="A265" i="1" s="1"/>
  <c r="A266" i="1" s="1"/>
  <c r="A267" i="1" s="1"/>
  <c r="A272" i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90" i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14" i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408" i="1"/>
  <c r="A473" i="1"/>
  <c r="A480" i="1"/>
  <c r="A523" i="1"/>
  <c r="A381" i="1" l="1"/>
  <c r="A474" i="1"/>
  <c r="A409" i="1"/>
  <c r="A524" i="1"/>
  <c r="A481" i="1"/>
  <c r="A705" i="1"/>
  <c r="A747" i="1"/>
  <c r="K101" i="1"/>
  <c r="K298" i="1"/>
  <c r="K308" i="1"/>
  <c r="K621" i="1"/>
  <c r="K693" i="1"/>
  <c r="K748" i="1"/>
  <c r="K751" i="1"/>
  <c r="K756" i="1"/>
  <c r="K763" i="1"/>
  <c r="K815" i="1"/>
  <c r="K935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5" i="1"/>
  <c r="K116" i="1"/>
  <c r="K117" i="1"/>
  <c r="K118" i="1"/>
  <c r="K119" i="1"/>
  <c r="K120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3" i="1"/>
  <c r="K154" i="1"/>
  <c r="K156" i="1"/>
  <c r="K157" i="1"/>
  <c r="K158" i="1"/>
  <c r="K159" i="1"/>
  <c r="K160" i="1"/>
  <c r="K161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9" i="1"/>
  <c r="K300" i="1"/>
  <c r="K301" i="1"/>
  <c r="K302" i="1"/>
  <c r="K303" i="1"/>
  <c r="K304" i="1"/>
  <c r="K305" i="1"/>
  <c r="K306" i="1"/>
  <c r="K307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8" i="1"/>
  <c r="K569" i="1"/>
  <c r="K570" i="1"/>
  <c r="K571" i="1"/>
  <c r="K572" i="1"/>
  <c r="K573" i="1"/>
  <c r="K574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9" i="1"/>
  <c r="K750" i="1"/>
  <c r="K752" i="1"/>
  <c r="K753" i="1"/>
  <c r="K754" i="1"/>
  <c r="K755" i="1"/>
  <c r="K757" i="1"/>
  <c r="K758" i="1"/>
  <c r="K759" i="1"/>
  <c r="K760" i="1"/>
  <c r="K761" i="1"/>
  <c r="K762" i="1"/>
  <c r="K764" i="1"/>
  <c r="K765" i="1"/>
  <c r="K766" i="1"/>
  <c r="K767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4" i="1"/>
  <c r="K575" i="1" l="1"/>
  <c r="A525" i="1"/>
  <c r="A475" i="1"/>
  <c r="A748" i="1"/>
  <c r="A706" i="1"/>
  <c r="A482" i="1"/>
  <c r="A410" i="1"/>
  <c r="A382" i="1"/>
  <c r="K121" i="1"/>
  <c r="A411" i="1" l="1"/>
  <c r="A707" i="1"/>
  <c r="A383" i="1"/>
  <c r="A483" i="1"/>
  <c r="A749" i="1"/>
  <c r="A526" i="1"/>
  <c r="A527" i="1" l="1"/>
  <c r="A484" i="1"/>
  <c r="A708" i="1"/>
  <c r="A750" i="1"/>
  <c r="A384" i="1"/>
  <c r="A412" i="1"/>
  <c r="A413" i="1" l="1"/>
  <c r="A751" i="1"/>
  <c r="A485" i="1"/>
  <c r="A528" i="1"/>
  <c r="A385" i="1"/>
  <c r="A709" i="1"/>
  <c r="F380" i="7"/>
  <c r="G380" i="7"/>
  <c r="H380" i="7"/>
  <c r="I380" i="7"/>
  <c r="F381" i="7"/>
  <c r="G381" i="7"/>
  <c r="H381" i="7"/>
  <c r="I381" i="7"/>
  <c r="F382" i="7"/>
  <c r="G382" i="7"/>
  <c r="H382" i="7"/>
  <c r="I382" i="7"/>
  <c r="F383" i="7"/>
  <c r="G383" i="7"/>
  <c r="H383" i="7"/>
  <c r="I383" i="7"/>
  <c r="F384" i="7"/>
  <c r="G384" i="7"/>
  <c r="H384" i="7"/>
  <c r="I384" i="7"/>
  <c r="F385" i="7"/>
  <c r="G385" i="7"/>
  <c r="H385" i="7"/>
  <c r="I385" i="7"/>
  <c r="F386" i="7"/>
  <c r="G386" i="7"/>
  <c r="H386" i="7"/>
  <c r="I386" i="7"/>
  <c r="F387" i="7"/>
  <c r="G387" i="7"/>
  <c r="H387" i="7"/>
  <c r="I387" i="7"/>
  <c r="F388" i="7"/>
  <c r="G388" i="7"/>
  <c r="H388" i="7"/>
  <c r="I388" i="7"/>
  <c r="F389" i="7"/>
  <c r="G389" i="7"/>
  <c r="H389" i="7"/>
  <c r="I389" i="7"/>
  <c r="F390" i="7"/>
  <c r="G390" i="7"/>
  <c r="H390" i="7"/>
  <c r="I390" i="7"/>
  <c r="F391" i="7"/>
  <c r="G391" i="7"/>
  <c r="H391" i="7"/>
  <c r="I391" i="7"/>
  <c r="F392" i="7"/>
  <c r="G392" i="7"/>
  <c r="H392" i="7"/>
  <c r="I392" i="7"/>
  <c r="F393" i="7"/>
  <c r="G393" i="7"/>
  <c r="H393" i="7"/>
  <c r="I393" i="7"/>
  <c r="F394" i="7"/>
  <c r="G394" i="7"/>
  <c r="H394" i="7"/>
  <c r="I394" i="7"/>
  <c r="F395" i="7"/>
  <c r="G395" i="7"/>
  <c r="H395" i="7"/>
  <c r="I395" i="7"/>
  <c r="F396" i="7"/>
  <c r="G396" i="7"/>
  <c r="H396" i="7"/>
  <c r="I396" i="7"/>
  <c r="F397" i="7"/>
  <c r="G397" i="7"/>
  <c r="H397" i="7"/>
  <c r="I397" i="7"/>
  <c r="F398" i="7"/>
  <c r="G398" i="7"/>
  <c r="H398" i="7"/>
  <c r="I398" i="7"/>
  <c r="F399" i="7"/>
  <c r="G399" i="7"/>
  <c r="H399" i="7"/>
  <c r="I399" i="7"/>
  <c r="F400" i="7"/>
  <c r="G400" i="7"/>
  <c r="H400" i="7"/>
  <c r="I400" i="7"/>
  <c r="F401" i="7"/>
  <c r="G401" i="7"/>
  <c r="H401" i="7"/>
  <c r="I401" i="7"/>
  <c r="F402" i="7"/>
  <c r="G402" i="7"/>
  <c r="H402" i="7"/>
  <c r="I402" i="7"/>
  <c r="F403" i="7"/>
  <c r="G403" i="7"/>
  <c r="H403" i="7"/>
  <c r="I403" i="7"/>
  <c r="F404" i="7"/>
  <c r="G404" i="7"/>
  <c r="H404" i="7"/>
  <c r="I404" i="7"/>
  <c r="F405" i="7"/>
  <c r="G405" i="7"/>
  <c r="H405" i="7"/>
  <c r="I405" i="7"/>
  <c r="F406" i="7"/>
  <c r="G406" i="7"/>
  <c r="H406" i="7"/>
  <c r="I406" i="7"/>
  <c r="F407" i="7"/>
  <c r="G407" i="7"/>
  <c r="H407" i="7"/>
  <c r="I407" i="7"/>
  <c r="F408" i="7"/>
  <c r="G408" i="7"/>
  <c r="H408" i="7"/>
  <c r="I408" i="7"/>
  <c r="F409" i="7"/>
  <c r="G409" i="7"/>
  <c r="H409" i="7"/>
  <c r="I409" i="7"/>
  <c r="F410" i="7"/>
  <c r="G410" i="7"/>
  <c r="H410" i="7"/>
  <c r="I410" i="7"/>
  <c r="F411" i="7"/>
  <c r="G411" i="7"/>
  <c r="H411" i="7"/>
  <c r="I411" i="7"/>
  <c r="F412" i="7"/>
  <c r="G412" i="7"/>
  <c r="H412" i="7"/>
  <c r="I412" i="7"/>
  <c r="F413" i="7"/>
  <c r="G413" i="7"/>
  <c r="H413" i="7"/>
  <c r="I413" i="7"/>
  <c r="F414" i="7"/>
  <c r="G414" i="7"/>
  <c r="H414" i="7"/>
  <c r="I414" i="7"/>
  <c r="F415" i="7"/>
  <c r="G415" i="7"/>
  <c r="H415" i="7"/>
  <c r="I415" i="7"/>
  <c r="F416" i="7"/>
  <c r="G416" i="7"/>
  <c r="H416" i="7"/>
  <c r="I416" i="7"/>
  <c r="F417" i="7"/>
  <c r="G417" i="7"/>
  <c r="H417" i="7"/>
  <c r="I417" i="7"/>
  <c r="F418" i="7"/>
  <c r="G418" i="7"/>
  <c r="H418" i="7"/>
  <c r="I418" i="7"/>
  <c r="F419" i="7"/>
  <c r="G419" i="7"/>
  <c r="H419" i="7"/>
  <c r="I419" i="7"/>
  <c r="F420" i="7"/>
  <c r="G420" i="7"/>
  <c r="H420" i="7"/>
  <c r="I420" i="7"/>
  <c r="F421" i="7"/>
  <c r="G421" i="7"/>
  <c r="H421" i="7"/>
  <c r="I421" i="7"/>
  <c r="F422" i="7"/>
  <c r="G422" i="7"/>
  <c r="H422" i="7"/>
  <c r="I422" i="7"/>
  <c r="F423" i="7"/>
  <c r="G423" i="7"/>
  <c r="H423" i="7"/>
  <c r="I423" i="7"/>
  <c r="F424" i="7"/>
  <c r="G424" i="7"/>
  <c r="H424" i="7"/>
  <c r="I424" i="7"/>
  <c r="F425" i="7"/>
  <c r="G425" i="7"/>
  <c r="H425" i="7"/>
  <c r="I425" i="7"/>
  <c r="F426" i="7"/>
  <c r="G426" i="7"/>
  <c r="H426" i="7"/>
  <c r="I426" i="7"/>
  <c r="F427" i="7"/>
  <c r="G427" i="7"/>
  <c r="H427" i="7"/>
  <c r="I427" i="7"/>
  <c r="F428" i="7"/>
  <c r="G428" i="7"/>
  <c r="H428" i="7"/>
  <c r="I428" i="7"/>
  <c r="F429" i="7"/>
  <c r="G429" i="7"/>
  <c r="H429" i="7"/>
  <c r="I429" i="7"/>
  <c r="F430" i="7"/>
  <c r="G430" i="7"/>
  <c r="H430" i="7"/>
  <c r="I430" i="7"/>
  <c r="F431" i="7"/>
  <c r="G431" i="7"/>
  <c r="H431" i="7"/>
  <c r="I431" i="7"/>
  <c r="F432" i="7"/>
  <c r="G432" i="7"/>
  <c r="H432" i="7"/>
  <c r="I432" i="7"/>
  <c r="F433" i="7"/>
  <c r="G433" i="7"/>
  <c r="H433" i="7"/>
  <c r="I433" i="7"/>
  <c r="F434" i="7"/>
  <c r="G434" i="7"/>
  <c r="H434" i="7"/>
  <c r="I434" i="7"/>
  <c r="F435" i="7"/>
  <c r="G435" i="7"/>
  <c r="H435" i="7"/>
  <c r="I435" i="7"/>
  <c r="F436" i="7"/>
  <c r="G436" i="7"/>
  <c r="H436" i="7"/>
  <c r="I436" i="7"/>
  <c r="F437" i="7"/>
  <c r="G437" i="7"/>
  <c r="H437" i="7"/>
  <c r="I437" i="7"/>
  <c r="F438" i="7"/>
  <c r="G438" i="7"/>
  <c r="H438" i="7"/>
  <c r="I438" i="7"/>
  <c r="F439" i="7"/>
  <c r="G439" i="7"/>
  <c r="H439" i="7"/>
  <c r="I439" i="7"/>
  <c r="F440" i="7"/>
  <c r="G440" i="7"/>
  <c r="H440" i="7"/>
  <c r="I440" i="7"/>
  <c r="F441" i="7"/>
  <c r="G441" i="7"/>
  <c r="H441" i="7"/>
  <c r="I441" i="7"/>
  <c r="F442" i="7"/>
  <c r="G442" i="7"/>
  <c r="H442" i="7"/>
  <c r="I442" i="7"/>
  <c r="F443" i="7"/>
  <c r="G443" i="7"/>
  <c r="H443" i="7"/>
  <c r="I443" i="7"/>
  <c r="F444" i="7"/>
  <c r="G444" i="7"/>
  <c r="H444" i="7"/>
  <c r="I444" i="7"/>
  <c r="F445" i="7"/>
  <c r="G445" i="7"/>
  <c r="H445" i="7"/>
  <c r="I445" i="7"/>
  <c r="F446" i="7"/>
  <c r="G446" i="7"/>
  <c r="H446" i="7"/>
  <c r="I446" i="7"/>
  <c r="F447" i="7"/>
  <c r="G447" i="7"/>
  <c r="H447" i="7"/>
  <c r="I447" i="7"/>
  <c r="F448" i="7"/>
  <c r="G448" i="7"/>
  <c r="H448" i="7"/>
  <c r="I448" i="7"/>
  <c r="F449" i="7"/>
  <c r="G449" i="7"/>
  <c r="H449" i="7"/>
  <c r="I449" i="7"/>
  <c r="F450" i="7"/>
  <c r="G450" i="7"/>
  <c r="H450" i="7"/>
  <c r="I450" i="7"/>
  <c r="F451" i="7"/>
  <c r="G451" i="7"/>
  <c r="H451" i="7"/>
  <c r="I451" i="7"/>
  <c r="F452" i="7"/>
  <c r="G452" i="7"/>
  <c r="H452" i="7"/>
  <c r="I452" i="7"/>
  <c r="F453" i="7"/>
  <c r="G453" i="7"/>
  <c r="H453" i="7"/>
  <c r="I453" i="7"/>
  <c r="F454" i="7"/>
  <c r="G454" i="7"/>
  <c r="H454" i="7"/>
  <c r="I454" i="7"/>
  <c r="F455" i="7"/>
  <c r="G455" i="7"/>
  <c r="H455" i="7"/>
  <c r="I455" i="7"/>
  <c r="F456" i="7"/>
  <c r="G456" i="7"/>
  <c r="H456" i="7"/>
  <c r="I456" i="7"/>
  <c r="F457" i="7"/>
  <c r="G457" i="7"/>
  <c r="H457" i="7"/>
  <c r="I457" i="7"/>
  <c r="F458" i="7"/>
  <c r="G458" i="7"/>
  <c r="H458" i="7"/>
  <c r="I458" i="7"/>
  <c r="F459" i="7"/>
  <c r="G459" i="7"/>
  <c r="H459" i="7"/>
  <c r="I459" i="7"/>
  <c r="F460" i="7"/>
  <c r="G460" i="7"/>
  <c r="H460" i="7"/>
  <c r="I460" i="7"/>
  <c r="F461" i="7"/>
  <c r="G461" i="7"/>
  <c r="H461" i="7"/>
  <c r="I461" i="7"/>
  <c r="F462" i="7"/>
  <c r="G462" i="7"/>
  <c r="H462" i="7"/>
  <c r="I462" i="7"/>
  <c r="F463" i="7"/>
  <c r="G463" i="7"/>
  <c r="H463" i="7"/>
  <c r="I463" i="7"/>
  <c r="F464" i="7"/>
  <c r="G464" i="7"/>
  <c r="H464" i="7"/>
  <c r="I464" i="7"/>
  <c r="F465" i="7"/>
  <c r="G465" i="7"/>
  <c r="H465" i="7"/>
  <c r="I465" i="7"/>
  <c r="F466" i="7"/>
  <c r="G466" i="7"/>
  <c r="H466" i="7"/>
  <c r="I466" i="7"/>
  <c r="F467" i="7"/>
  <c r="G467" i="7"/>
  <c r="H467" i="7"/>
  <c r="I467" i="7"/>
  <c r="F468" i="7"/>
  <c r="G468" i="7"/>
  <c r="H468" i="7"/>
  <c r="I468" i="7"/>
  <c r="F469" i="7"/>
  <c r="G469" i="7"/>
  <c r="H469" i="7"/>
  <c r="I469" i="7"/>
  <c r="F470" i="7"/>
  <c r="G470" i="7"/>
  <c r="H470" i="7"/>
  <c r="I470" i="7"/>
  <c r="F471" i="7"/>
  <c r="G471" i="7"/>
  <c r="H471" i="7"/>
  <c r="I471" i="7"/>
  <c r="F472" i="7"/>
  <c r="G472" i="7"/>
  <c r="H472" i="7"/>
  <c r="I472" i="7"/>
  <c r="F473" i="7"/>
  <c r="G473" i="7"/>
  <c r="H473" i="7"/>
  <c r="I473" i="7"/>
  <c r="F474" i="7"/>
  <c r="G474" i="7"/>
  <c r="H474" i="7"/>
  <c r="I474" i="7"/>
  <c r="F475" i="7"/>
  <c r="G475" i="7"/>
  <c r="H475" i="7"/>
  <c r="I475" i="7"/>
  <c r="F476" i="7"/>
  <c r="G476" i="7"/>
  <c r="H476" i="7"/>
  <c r="I476" i="7"/>
  <c r="F477" i="7"/>
  <c r="G477" i="7"/>
  <c r="H477" i="7"/>
  <c r="I477" i="7"/>
  <c r="F478" i="7"/>
  <c r="G478" i="7"/>
  <c r="H478" i="7"/>
  <c r="I478" i="7"/>
  <c r="F479" i="7"/>
  <c r="G479" i="7"/>
  <c r="H479" i="7"/>
  <c r="I479" i="7"/>
  <c r="F480" i="7"/>
  <c r="G480" i="7"/>
  <c r="H480" i="7"/>
  <c r="I480" i="7"/>
  <c r="F481" i="7"/>
  <c r="G481" i="7"/>
  <c r="H481" i="7"/>
  <c r="I481" i="7"/>
  <c r="F482" i="7"/>
  <c r="G482" i="7"/>
  <c r="H482" i="7"/>
  <c r="I482" i="7"/>
  <c r="F483" i="7"/>
  <c r="G483" i="7"/>
  <c r="H483" i="7"/>
  <c r="I483" i="7"/>
  <c r="F484" i="7"/>
  <c r="G484" i="7"/>
  <c r="H484" i="7"/>
  <c r="I484" i="7"/>
  <c r="F485" i="7"/>
  <c r="G485" i="7"/>
  <c r="H485" i="7"/>
  <c r="I485" i="7"/>
  <c r="F486" i="7"/>
  <c r="G486" i="7"/>
  <c r="H486" i="7"/>
  <c r="I486" i="7"/>
  <c r="F487" i="7"/>
  <c r="G487" i="7"/>
  <c r="H487" i="7"/>
  <c r="I487" i="7"/>
  <c r="F488" i="7"/>
  <c r="G488" i="7"/>
  <c r="H488" i="7"/>
  <c r="I488" i="7"/>
  <c r="F489" i="7"/>
  <c r="G489" i="7"/>
  <c r="H489" i="7"/>
  <c r="I489" i="7"/>
  <c r="F490" i="7"/>
  <c r="G490" i="7"/>
  <c r="H490" i="7"/>
  <c r="I490" i="7"/>
  <c r="F491" i="7"/>
  <c r="G491" i="7"/>
  <c r="H491" i="7"/>
  <c r="I491" i="7"/>
  <c r="F492" i="7"/>
  <c r="G492" i="7"/>
  <c r="H492" i="7"/>
  <c r="I492" i="7"/>
  <c r="F493" i="7"/>
  <c r="G493" i="7"/>
  <c r="H493" i="7"/>
  <c r="I493" i="7"/>
  <c r="F494" i="7"/>
  <c r="G494" i="7"/>
  <c r="H494" i="7"/>
  <c r="I494" i="7"/>
  <c r="F495" i="7"/>
  <c r="G495" i="7"/>
  <c r="H495" i="7"/>
  <c r="I495" i="7"/>
  <c r="F496" i="7"/>
  <c r="G496" i="7"/>
  <c r="H496" i="7"/>
  <c r="I496" i="7"/>
  <c r="F497" i="7"/>
  <c r="G497" i="7"/>
  <c r="H497" i="7"/>
  <c r="I497" i="7"/>
  <c r="F498" i="7"/>
  <c r="G498" i="7"/>
  <c r="H498" i="7"/>
  <c r="I498" i="7"/>
  <c r="F499" i="7"/>
  <c r="G499" i="7"/>
  <c r="H499" i="7"/>
  <c r="I499" i="7"/>
  <c r="F500" i="7"/>
  <c r="G500" i="7"/>
  <c r="H500" i="7"/>
  <c r="I500" i="7"/>
  <c r="F501" i="7"/>
  <c r="G501" i="7"/>
  <c r="H501" i="7"/>
  <c r="I501" i="7"/>
  <c r="F502" i="7"/>
  <c r="G502" i="7"/>
  <c r="H502" i="7"/>
  <c r="I502" i="7"/>
  <c r="F503" i="7"/>
  <c r="G503" i="7"/>
  <c r="H503" i="7"/>
  <c r="I503" i="7"/>
  <c r="F504" i="7"/>
  <c r="G504" i="7"/>
  <c r="H504" i="7"/>
  <c r="I504" i="7"/>
  <c r="F505" i="7"/>
  <c r="G505" i="7"/>
  <c r="H505" i="7"/>
  <c r="I505" i="7"/>
  <c r="F506" i="7"/>
  <c r="G506" i="7"/>
  <c r="H506" i="7"/>
  <c r="I506" i="7"/>
  <c r="F507" i="7"/>
  <c r="G507" i="7"/>
  <c r="H507" i="7"/>
  <c r="I507" i="7"/>
  <c r="F508" i="7"/>
  <c r="G508" i="7"/>
  <c r="H508" i="7"/>
  <c r="I508" i="7"/>
  <c r="F509" i="7"/>
  <c r="G509" i="7"/>
  <c r="H509" i="7"/>
  <c r="I509" i="7"/>
  <c r="F510" i="7"/>
  <c r="G510" i="7"/>
  <c r="H510" i="7"/>
  <c r="I510" i="7"/>
  <c r="F511" i="7"/>
  <c r="G511" i="7"/>
  <c r="H511" i="7"/>
  <c r="I511" i="7"/>
  <c r="F512" i="7"/>
  <c r="G512" i="7"/>
  <c r="H512" i="7"/>
  <c r="I512" i="7"/>
  <c r="F513" i="7"/>
  <c r="G513" i="7"/>
  <c r="H513" i="7"/>
  <c r="I513" i="7"/>
  <c r="F514" i="7"/>
  <c r="G514" i="7"/>
  <c r="H514" i="7"/>
  <c r="I514" i="7"/>
  <c r="F515" i="7"/>
  <c r="G515" i="7"/>
  <c r="H515" i="7"/>
  <c r="I515" i="7"/>
  <c r="F516" i="7"/>
  <c r="G516" i="7"/>
  <c r="H516" i="7"/>
  <c r="I516" i="7"/>
  <c r="F517" i="7"/>
  <c r="G517" i="7"/>
  <c r="H517" i="7"/>
  <c r="I517" i="7"/>
  <c r="F518" i="7"/>
  <c r="G518" i="7"/>
  <c r="H518" i="7"/>
  <c r="I518" i="7"/>
  <c r="F519" i="7"/>
  <c r="G519" i="7"/>
  <c r="H519" i="7"/>
  <c r="I519" i="7"/>
  <c r="F520" i="7"/>
  <c r="G520" i="7"/>
  <c r="H520" i="7"/>
  <c r="I520" i="7"/>
  <c r="F521" i="7"/>
  <c r="G521" i="7"/>
  <c r="H521" i="7"/>
  <c r="I521" i="7"/>
  <c r="F522" i="7"/>
  <c r="G522" i="7"/>
  <c r="H522" i="7"/>
  <c r="I522" i="7"/>
  <c r="F523" i="7"/>
  <c r="G523" i="7"/>
  <c r="H523" i="7"/>
  <c r="I523" i="7"/>
  <c r="F524" i="7"/>
  <c r="G524" i="7"/>
  <c r="H524" i="7"/>
  <c r="I524" i="7"/>
  <c r="F525" i="7"/>
  <c r="G525" i="7"/>
  <c r="H525" i="7"/>
  <c r="I525" i="7"/>
  <c r="F526" i="7"/>
  <c r="G526" i="7"/>
  <c r="H526" i="7"/>
  <c r="I526" i="7"/>
  <c r="F527" i="7"/>
  <c r="G527" i="7"/>
  <c r="H527" i="7"/>
  <c r="I527" i="7"/>
  <c r="F528" i="7"/>
  <c r="G528" i="7"/>
  <c r="H528" i="7"/>
  <c r="I528" i="7"/>
  <c r="F529" i="7"/>
  <c r="G529" i="7"/>
  <c r="H529" i="7"/>
  <c r="I529" i="7"/>
  <c r="F530" i="7"/>
  <c r="G530" i="7"/>
  <c r="H530" i="7"/>
  <c r="I530" i="7"/>
  <c r="F531" i="7"/>
  <c r="G531" i="7"/>
  <c r="H531" i="7"/>
  <c r="I531" i="7"/>
  <c r="F532" i="7"/>
  <c r="G532" i="7"/>
  <c r="H532" i="7"/>
  <c r="I532" i="7"/>
  <c r="F533" i="7"/>
  <c r="G533" i="7"/>
  <c r="H533" i="7"/>
  <c r="I533" i="7"/>
  <c r="F534" i="7"/>
  <c r="G534" i="7"/>
  <c r="H534" i="7"/>
  <c r="I534" i="7"/>
  <c r="F535" i="7"/>
  <c r="G535" i="7"/>
  <c r="H535" i="7"/>
  <c r="I535" i="7"/>
  <c r="F536" i="7"/>
  <c r="G536" i="7"/>
  <c r="H536" i="7"/>
  <c r="I536" i="7"/>
  <c r="F537" i="7"/>
  <c r="G537" i="7"/>
  <c r="H537" i="7"/>
  <c r="I537" i="7"/>
  <c r="F538" i="7"/>
  <c r="G538" i="7"/>
  <c r="H538" i="7"/>
  <c r="I538" i="7"/>
  <c r="F539" i="7"/>
  <c r="G539" i="7"/>
  <c r="H539" i="7"/>
  <c r="I539" i="7"/>
  <c r="F540" i="7"/>
  <c r="G540" i="7"/>
  <c r="H540" i="7"/>
  <c r="I540" i="7"/>
  <c r="F541" i="7"/>
  <c r="G541" i="7"/>
  <c r="H541" i="7"/>
  <c r="I541" i="7"/>
  <c r="F542" i="7"/>
  <c r="G542" i="7"/>
  <c r="H542" i="7"/>
  <c r="I542" i="7"/>
  <c r="F543" i="7"/>
  <c r="G543" i="7"/>
  <c r="H543" i="7"/>
  <c r="I543" i="7"/>
  <c r="F544" i="7"/>
  <c r="G544" i="7"/>
  <c r="H544" i="7"/>
  <c r="I544" i="7"/>
  <c r="F545" i="7"/>
  <c r="G545" i="7"/>
  <c r="H545" i="7"/>
  <c r="I545" i="7"/>
  <c r="F546" i="7"/>
  <c r="G546" i="7"/>
  <c r="H546" i="7"/>
  <c r="I546" i="7"/>
  <c r="F547" i="7"/>
  <c r="G547" i="7"/>
  <c r="H547" i="7"/>
  <c r="I547" i="7"/>
  <c r="F548" i="7"/>
  <c r="G548" i="7"/>
  <c r="H548" i="7"/>
  <c r="I548" i="7"/>
  <c r="F549" i="7"/>
  <c r="G549" i="7"/>
  <c r="H549" i="7"/>
  <c r="I549" i="7"/>
  <c r="F550" i="7"/>
  <c r="G550" i="7"/>
  <c r="H550" i="7"/>
  <c r="I550" i="7"/>
  <c r="F551" i="7"/>
  <c r="G551" i="7"/>
  <c r="H551" i="7"/>
  <c r="I551" i="7"/>
  <c r="F552" i="7"/>
  <c r="G552" i="7"/>
  <c r="H552" i="7"/>
  <c r="I552" i="7"/>
  <c r="F553" i="7"/>
  <c r="G553" i="7"/>
  <c r="H553" i="7"/>
  <c r="I553" i="7"/>
  <c r="F554" i="7"/>
  <c r="G554" i="7"/>
  <c r="H554" i="7"/>
  <c r="I554" i="7"/>
  <c r="F555" i="7"/>
  <c r="G555" i="7"/>
  <c r="H555" i="7"/>
  <c r="I555" i="7"/>
  <c r="F556" i="7"/>
  <c r="G556" i="7"/>
  <c r="H556" i="7"/>
  <c r="I556" i="7"/>
  <c r="F557" i="7"/>
  <c r="G557" i="7"/>
  <c r="H557" i="7"/>
  <c r="I557" i="7"/>
  <c r="F558" i="7"/>
  <c r="G558" i="7"/>
  <c r="H558" i="7"/>
  <c r="I558" i="7"/>
  <c r="F559" i="7"/>
  <c r="G559" i="7"/>
  <c r="H559" i="7"/>
  <c r="I559" i="7"/>
  <c r="F560" i="7"/>
  <c r="G560" i="7"/>
  <c r="H560" i="7"/>
  <c r="I560" i="7"/>
  <c r="F561" i="7"/>
  <c r="G561" i="7"/>
  <c r="H561" i="7"/>
  <c r="I561" i="7"/>
  <c r="F562" i="7"/>
  <c r="G562" i="7"/>
  <c r="H562" i="7"/>
  <c r="I562" i="7"/>
  <c r="F563" i="7"/>
  <c r="G563" i="7"/>
  <c r="H563" i="7"/>
  <c r="I563" i="7"/>
  <c r="F564" i="7"/>
  <c r="G564" i="7"/>
  <c r="H564" i="7"/>
  <c r="I564" i="7"/>
  <c r="F565" i="7"/>
  <c r="G565" i="7"/>
  <c r="H565" i="7"/>
  <c r="I565" i="7"/>
  <c r="F566" i="7"/>
  <c r="G566" i="7"/>
  <c r="H566" i="7"/>
  <c r="I566" i="7"/>
  <c r="F567" i="7"/>
  <c r="G567" i="7"/>
  <c r="H567" i="7"/>
  <c r="I567" i="7"/>
  <c r="F568" i="7"/>
  <c r="G568" i="7"/>
  <c r="H568" i="7"/>
  <c r="I568" i="7"/>
  <c r="F569" i="7"/>
  <c r="G569" i="7"/>
  <c r="H569" i="7"/>
  <c r="I569" i="7"/>
  <c r="F570" i="7"/>
  <c r="G570" i="7"/>
  <c r="H570" i="7"/>
  <c r="I570" i="7"/>
  <c r="F571" i="7"/>
  <c r="G571" i="7"/>
  <c r="H571" i="7"/>
  <c r="I571" i="7"/>
  <c r="F572" i="7"/>
  <c r="G572" i="7"/>
  <c r="H572" i="7"/>
  <c r="I572" i="7"/>
  <c r="F573" i="7"/>
  <c r="G573" i="7"/>
  <c r="H573" i="7"/>
  <c r="I573" i="7"/>
  <c r="F574" i="7"/>
  <c r="G574" i="7"/>
  <c r="H574" i="7"/>
  <c r="I574" i="7"/>
  <c r="F575" i="7"/>
  <c r="G575" i="7"/>
  <c r="H575" i="7"/>
  <c r="I575" i="7"/>
  <c r="F576" i="7"/>
  <c r="G576" i="7"/>
  <c r="H576" i="7"/>
  <c r="I576" i="7"/>
  <c r="F577" i="7"/>
  <c r="G577" i="7"/>
  <c r="H577" i="7"/>
  <c r="I577" i="7"/>
  <c r="F578" i="7"/>
  <c r="G578" i="7"/>
  <c r="H578" i="7"/>
  <c r="I578" i="7"/>
  <c r="F579" i="7"/>
  <c r="G579" i="7"/>
  <c r="H579" i="7"/>
  <c r="I579" i="7"/>
  <c r="F580" i="7"/>
  <c r="G580" i="7"/>
  <c r="H580" i="7"/>
  <c r="I580" i="7"/>
  <c r="F581" i="7"/>
  <c r="G581" i="7"/>
  <c r="H581" i="7"/>
  <c r="I581" i="7"/>
  <c r="F582" i="7"/>
  <c r="G582" i="7"/>
  <c r="H582" i="7"/>
  <c r="I582" i="7"/>
  <c r="F583" i="7"/>
  <c r="G583" i="7"/>
  <c r="H583" i="7"/>
  <c r="I583" i="7"/>
  <c r="F584" i="7"/>
  <c r="G584" i="7"/>
  <c r="H584" i="7"/>
  <c r="I584" i="7"/>
  <c r="F585" i="7"/>
  <c r="G585" i="7"/>
  <c r="H585" i="7"/>
  <c r="I585" i="7"/>
  <c r="F586" i="7"/>
  <c r="G586" i="7"/>
  <c r="H586" i="7"/>
  <c r="I586" i="7"/>
  <c r="F587" i="7"/>
  <c r="G587" i="7"/>
  <c r="H587" i="7"/>
  <c r="I587" i="7"/>
  <c r="F588" i="7"/>
  <c r="G588" i="7"/>
  <c r="H588" i="7"/>
  <c r="I588" i="7"/>
  <c r="F589" i="7"/>
  <c r="G589" i="7"/>
  <c r="H589" i="7"/>
  <c r="I589" i="7"/>
  <c r="F590" i="7"/>
  <c r="G590" i="7"/>
  <c r="H590" i="7"/>
  <c r="I590" i="7"/>
  <c r="F591" i="7"/>
  <c r="G591" i="7"/>
  <c r="H591" i="7"/>
  <c r="I591" i="7"/>
  <c r="F592" i="7"/>
  <c r="G592" i="7"/>
  <c r="H592" i="7"/>
  <c r="I592" i="7"/>
  <c r="F593" i="7"/>
  <c r="G593" i="7"/>
  <c r="H593" i="7"/>
  <c r="I593" i="7"/>
  <c r="F594" i="7"/>
  <c r="G594" i="7"/>
  <c r="H594" i="7"/>
  <c r="I594" i="7"/>
  <c r="F595" i="7"/>
  <c r="G595" i="7"/>
  <c r="H595" i="7"/>
  <c r="I595" i="7"/>
  <c r="F596" i="7"/>
  <c r="G596" i="7"/>
  <c r="H596" i="7"/>
  <c r="I596" i="7"/>
  <c r="F597" i="7"/>
  <c r="G597" i="7"/>
  <c r="H597" i="7"/>
  <c r="I597" i="7"/>
  <c r="F598" i="7"/>
  <c r="G598" i="7"/>
  <c r="H598" i="7"/>
  <c r="I598" i="7"/>
  <c r="F599" i="7"/>
  <c r="G599" i="7"/>
  <c r="H599" i="7"/>
  <c r="I599" i="7"/>
  <c r="F600" i="7"/>
  <c r="G600" i="7"/>
  <c r="H600" i="7"/>
  <c r="I600" i="7"/>
  <c r="F601" i="7"/>
  <c r="G601" i="7"/>
  <c r="H601" i="7"/>
  <c r="I601" i="7"/>
  <c r="F602" i="7"/>
  <c r="G602" i="7"/>
  <c r="H602" i="7"/>
  <c r="I602" i="7"/>
  <c r="F603" i="7"/>
  <c r="G603" i="7"/>
  <c r="H603" i="7"/>
  <c r="I603" i="7"/>
  <c r="F604" i="7"/>
  <c r="G604" i="7"/>
  <c r="H604" i="7"/>
  <c r="I604" i="7"/>
  <c r="F605" i="7"/>
  <c r="G605" i="7"/>
  <c r="H605" i="7"/>
  <c r="I605" i="7"/>
  <c r="F606" i="7"/>
  <c r="G606" i="7"/>
  <c r="H606" i="7"/>
  <c r="I606" i="7"/>
  <c r="F607" i="7"/>
  <c r="G607" i="7"/>
  <c r="H607" i="7"/>
  <c r="I607" i="7"/>
  <c r="F608" i="7"/>
  <c r="G608" i="7"/>
  <c r="H608" i="7"/>
  <c r="I608" i="7"/>
  <c r="F609" i="7"/>
  <c r="G609" i="7"/>
  <c r="H609" i="7"/>
  <c r="I609" i="7"/>
  <c r="F610" i="7"/>
  <c r="G610" i="7"/>
  <c r="H610" i="7"/>
  <c r="I610" i="7"/>
  <c r="F611" i="7"/>
  <c r="G611" i="7"/>
  <c r="H611" i="7"/>
  <c r="I611" i="7"/>
  <c r="F612" i="7"/>
  <c r="G612" i="7"/>
  <c r="H612" i="7"/>
  <c r="I612" i="7"/>
  <c r="F613" i="7"/>
  <c r="G613" i="7"/>
  <c r="H613" i="7"/>
  <c r="I613" i="7"/>
  <c r="F614" i="7"/>
  <c r="G614" i="7"/>
  <c r="H614" i="7"/>
  <c r="I614" i="7"/>
  <c r="F615" i="7"/>
  <c r="G615" i="7"/>
  <c r="H615" i="7"/>
  <c r="I615" i="7"/>
  <c r="F616" i="7"/>
  <c r="G616" i="7"/>
  <c r="H616" i="7"/>
  <c r="I616" i="7"/>
  <c r="F617" i="7"/>
  <c r="G617" i="7"/>
  <c r="H617" i="7"/>
  <c r="I617" i="7"/>
  <c r="F618" i="7"/>
  <c r="G618" i="7"/>
  <c r="H618" i="7"/>
  <c r="I618" i="7"/>
  <c r="F619" i="7"/>
  <c r="G619" i="7"/>
  <c r="H619" i="7"/>
  <c r="I619" i="7"/>
  <c r="F620" i="7"/>
  <c r="G620" i="7"/>
  <c r="H620" i="7"/>
  <c r="I620" i="7"/>
  <c r="F621" i="7"/>
  <c r="G621" i="7"/>
  <c r="H621" i="7"/>
  <c r="I621" i="7"/>
  <c r="F622" i="7"/>
  <c r="G622" i="7"/>
  <c r="H622" i="7"/>
  <c r="I622" i="7"/>
  <c r="F623" i="7"/>
  <c r="G623" i="7"/>
  <c r="H623" i="7"/>
  <c r="I623" i="7"/>
  <c r="F624" i="7"/>
  <c r="G624" i="7"/>
  <c r="H624" i="7"/>
  <c r="I624" i="7"/>
  <c r="F625" i="7"/>
  <c r="G625" i="7"/>
  <c r="H625" i="7"/>
  <c r="I625" i="7"/>
  <c r="F626" i="7"/>
  <c r="G626" i="7"/>
  <c r="H626" i="7"/>
  <c r="I626" i="7"/>
  <c r="F627" i="7"/>
  <c r="G627" i="7"/>
  <c r="H627" i="7"/>
  <c r="I627" i="7"/>
  <c r="F628" i="7"/>
  <c r="G628" i="7"/>
  <c r="H628" i="7"/>
  <c r="I628" i="7"/>
  <c r="F629" i="7"/>
  <c r="G629" i="7"/>
  <c r="H629" i="7"/>
  <c r="I629" i="7"/>
  <c r="F630" i="7"/>
  <c r="G630" i="7"/>
  <c r="H630" i="7"/>
  <c r="I630" i="7"/>
  <c r="F631" i="7"/>
  <c r="G631" i="7"/>
  <c r="H631" i="7"/>
  <c r="I631" i="7"/>
  <c r="F632" i="7"/>
  <c r="G632" i="7"/>
  <c r="H632" i="7"/>
  <c r="I632" i="7"/>
  <c r="F633" i="7"/>
  <c r="G633" i="7"/>
  <c r="H633" i="7"/>
  <c r="I633" i="7"/>
  <c r="F634" i="7"/>
  <c r="G634" i="7"/>
  <c r="H634" i="7"/>
  <c r="I634" i="7"/>
  <c r="F635" i="7"/>
  <c r="G635" i="7"/>
  <c r="H635" i="7"/>
  <c r="I635" i="7"/>
  <c r="F636" i="7"/>
  <c r="G636" i="7"/>
  <c r="H636" i="7"/>
  <c r="I636" i="7"/>
  <c r="F637" i="7"/>
  <c r="G637" i="7"/>
  <c r="H637" i="7"/>
  <c r="I637" i="7"/>
  <c r="F638" i="7"/>
  <c r="G638" i="7"/>
  <c r="H638" i="7"/>
  <c r="I638" i="7"/>
  <c r="F639" i="7"/>
  <c r="G639" i="7"/>
  <c r="H639" i="7"/>
  <c r="I639" i="7"/>
  <c r="F640" i="7"/>
  <c r="G640" i="7"/>
  <c r="H640" i="7"/>
  <c r="I640" i="7"/>
  <c r="F641" i="7"/>
  <c r="G641" i="7"/>
  <c r="H641" i="7"/>
  <c r="I641" i="7"/>
  <c r="F642" i="7"/>
  <c r="G642" i="7"/>
  <c r="H642" i="7"/>
  <c r="I642" i="7"/>
  <c r="F643" i="7"/>
  <c r="G643" i="7"/>
  <c r="H643" i="7"/>
  <c r="I643" i="7"/>
  <c r="F644" i="7"/>
  <c r="G644" i="7"/>
  <c r="H644" i="7"/>
  <c r="I644" i="7"/>
  <c r="F645" i="7"/>
  <c r="G645" i="7"/>
  <c r="H645" i="7"/>
  <c r="I645" i="7"/>
  <c r="F646" i="7"/>
  <c r="G646" i="7"/>
  <c r="H646" i="7"/>
  <c r="I646" i="7"/>
  <c r="F647" i="7"/>
  <c r="G647" i="7"/>
  <c r="H647" i="7"/>
  <c r="I647" i="7"/>
  <c r="F648" i="7"/>
  <c r="G648" i="7"/>
  <c r="H648" i="7"/>
  <c r="I648" i="7"/>
  <c r="F649" i="7"/>
  <c r="G649" i="7"/>
  <c r="H649" i="7"/>
  <c r="I649" i="7"/>
  <c r="F650" i="7"/>
  <c r="G650" i="7"/>
  <c r="H650" i="7"/>
  <c r="I650" i="7"/>
  <c r="F651" i="7"/>
  <c r="G651" i="7"/>
  <c r="H651" i="7"/>
  <c r="I651" i="7"/>
  <c r="F652" i="7"/>
  <c r="G652" i="7"/>
  <c r="H652" i="7"/>
  <c r="I652" i="7"/>
  <c r="F653" i="7"/>
  <c r="G653" i="7"/>
  <c r="H653" i="7"/>
  <c r="I653" i="7"/>
  <c r="F654" i="7"/>
  <c r="G654" i="7"/>
  <c r="H654" i="7"/>
  <c r="I654" i="7"/>
  <c r="F655" i="7"/>
  <c r="G655" i="7"/>
  <c r="H655" i="7"/>
  <c r="I655" i="7"/>
  <c r="F656" i="7"/>
  <c r="G656" i="7"/>
  <c r="H656" i="7"/>
  <c r="I656" i="7"/>
  <c r="F657" i="7"/>
  <c r="G657" i="7"/>
  <c r="H657" i="7"/>
  <c r="I657" i="7"/>
  <c r="F658" i="7"/>
  <c r="G658" i="7"/>
  <c r="H658" i="7"/>
  <c r="I658" i="7"/>
  <c r="F659" i="7"/>
  <c r="G659" i="7"/>
  <c r="H659" i="7"/>
  <c r="I659" i="7"/>
  <c r="F660" i="7"/>
  <c r="G660" i="7"/>
  <c r="H660" i="7"/>
  <c r="I660" i="7"/>
  <c r="F661" i="7"/>
  <c r="G661" i="7"/>
  <c r="H661" i="7"/>
  <c r="I661" i="7"/>
  <c r="F662" i="7"/>
  <c r="G662" i="7"/>
  <c r="H662" i="7"/>
  <c r="I662" i="7"/>
  <c r="F663" i="7"/>
  <c r="G663" i="7"/>
  <c r="H663" i="7"/>
  <c r="I663" i="7"/>
  <c r="F664" i="7"/>
  <c r="G664" i="7"/>
  <c r="H664" i="7"/>
  <c r="I664" i="7"/>
  <c r="F665" i="7"/>
  <c r="G665" i="7"/>
  <c r="H665" i="7"/>
  <c r="I665" i="7"/>
  <c r="F666" i="7"/>
  <c r="G666" i="7"/>
  <c r="H666" i="7"/>
  <c r="I666" i="7"/>
  <c r="F667" i="7"/>
  <c r="G667" i="7"/>
  <c r="H667" i="7"/>
  <c r="I667" i="7"/>
  <c r="F668" i="7"/>
  <c r="G668" i="7"/>
  <c r="H668" i="7"/>
  <c r="I668" i="7"/>
  <c r="F669" i="7"/>
  <c r="G669" i="7"/>
  <c r="H669" i="7"/>
  <c r="I669" i="7"/>
  <c r="F670" i="7"/>
  <c r="G670" i="7"/>
  <c r="H670" i="7"/>
  <c r="I670" i="7"/>
  <c r="F671" i="7"/>
  <c r="G671" i="7"/>
  <c r="H671" i="7"/>
  <c r="I671" i="7"/>
  <c r="F672" i="7"/>
  <c r="G672" i="7"/>
  <c r="H672" i="7"/>
  <c r="I672" i="7"/>
  <c r="F673" i="7"/>
  <c r="G673" i="7"/>
  <c r="H673" i="7"/>
  <c r="I673" i="7"/>
  <c r="F674" i="7"/>
  <c r="G674" i="7"/>
  <c r="H674" i="7"/>
  <c r="I674" i="7"/>
  <c r="F675" i="7"/>
  <c r="G675" i="7"/>
  <c r="H675" i="7"/>
  <c r="I675" i="7"/>
  <c r="F676" i="7"/>
  <c r="G676" i="7"/>
  <c r="H676" i="7"/>
  <c r="I676" i="7"/>
  <c r="F677" i="7"/>
  <c r="G677" i="7"/>
  <c r="H677" i="7"/>
  <c r="I677" i="7"/>
  <c r="F678" i="7"/>
  <c r="G678" i="7"/>
  <c r="H678" i="7"/>
  <c r="I678" i="7"/>
  <c r="F679" i="7"/>
  <c r="G679" i="7"/>
  <c r="H679" i="7"/>
  <c r="I679" i="7"/>
  <c r="F680" i="7"/>
  <c r="G680" i="7"/>
  <c r="H680" i="7"/>
  <c r="I680" i="7"/>
  <c r="F681" i="7"/>
  <c r="G681" i="7"/>
  <c r="H681" i="7"/>
  <c r="I681" i="7"/>
  <c r="F682" i="7"/>
  <c r="G682" i="7"/>
  <c r="H682" i="7"/>
  <c r="I682" i="7"/>
  <c r="F683" i="7"/>
  <c r="G683" i="7"/>
  <c r="H683" i="7"/>
  <c r="I683" i="7"/>
  <c r="F684" i="7"/>
  <c r="G684" i="7"/>
  <c r="H684" i="7"/>
  <c r="I684" i="7"/>
  <c r="F685" i="7"/>
  <c r="G685" i="7"/>
  <c r="H685" i="7"/>
  <c r="I685" i="7"/>
  <c r="F686" i="7"/>
  <c r="G686" i="7"/>
  <c r="H686" i="7"/>
  <c r="I686" i="7"/>
  <c r="F687" i="7"/>
  <c r="G687" i="7"/>
  <c r="H687" i="7"/>
  <c r="I687" i="7"/>
  <c r="F688" i="7"/>
  <c r="G688" i="7"/>
  <c r="H688" i="7"/>
  <c r="I688" i="7"/>
  <c r="F689" i="7"/>
  <c r="G689" i="7"/>
  <c r="H689" i="7"/>
  <c r="I689" i="7"/>
  <c r="F690" i="7"/>
  <c r="G690" i="7"/>
  <c r="H690" i="7"/>
  <c r="I690" i="7"/>
  <c r="F691" i="7"/>
  <c r="G691" i="7"/>
  <c r="H691" i="7"/>
  <c r="I691" i="7"/>
  <c r="F692" i="7"/>
  <c r="G692" i="7"/>
  <c r="H692" i="7"/>
  <c r="I692" i="7"/>
  <c r="F693" i="7"/>
  <c r="G693" i="7"/>
  <c r="H693" i="7"/>
  <c r="I693" i="7"/>
  <c r="F694" i="7"/>
  <c r="G694" i="7"/>
  <c r="H694" i="7"/>
  <c r="I694" i="7"/>
  <c r="F695" i="7"/>
  <c r="G695" i="7"/>
  <c r="H695" i="7"/>
  <c r="I695" i="7"/>
  <c r="F696" i="7"/>
  <c r="G696" i="7"/>
  <c r="H696" i="7"/>
  <c r="I696" i="7"/>
  <c r="F697" i="7"/>
  <c r="G697" i="7"/>
  <c r="H697" i="7"/>
  <c r="I697" i="7"/>
  <c r="F698" i="7"/>
  <c r="G698" i="7"/>
  <c r="H698" i="7"/>
  <c r="I698" i="7"/>
  <c r="F699" i="7"/>
  <c r="G699" i="7"/>
  <c r="H699" i="7"/>
  <c r="I699" i="7"/>
  <c r="F700" i="7"/>
  <c r="G700" i="7"/>
  <c r="H700" i="7"/>
  <c r="I700" i="7"/>
  <c r="F701" i="7"/>
  <c r="G701" i="7"/>
  <c r="H701" i="7"/>
  <c r="I701" i="7"/>
  <c r="F702" i="7"/>
  <c r="G702" i="7"/>
  <c r="H702" i="7"/>
  <c r="I702" i="7"/>
  <c r="F703" i="7"/>
  <c r="G703" i="7"/>
  <c r="H703" i="7"/>
  <c r="I703" i="7"/>
  <c r="F704" i="7"/>
  <c r="G704" i="7"/>
  <c r="H704" i="7"/>
  <c r="I704" i="7"/>
  <c r="F705" i="7"/>
  <c r="G705" i="7"/>
  <c r="H705" i="7"/>
  <c r="I705" i="7"/>
  <c r="F706" i="7"/>
  <c r="G706" i="7"/>
  <c r="H706" i="7"/>
  <c r="I706" i="7"/>
  <c r="F707" i="7"/>
  <c r="G707" i="7"/>
  <c r="H707" i="7"/>
  <c r="I707" i="7"/>
  <c r="F708" i="7"/>
  <c r="G708" i="7"/>
  <c r="H708" i="7"/>
  <c r="I708" i="7"/>
  <c r="F709" i="7"/>
  <c r="G709" i="7"/>
  <c r="H709" i="7"/>
  <c r="I709" i="7"/>
  <c r="F710" i="7"/>
  <c r="G710" i="7"/>
  <c r="H710" i="7"/>
  <c r="I710" i="7"/>
  <c r="F711" i="7"/>
  <c r="G711" i="7"/>
  <c r="H711" i="7"/>
  <c r="I711" i="7"/>
  <c r="F712" i="7"/>
  <c r="G712" i="7"/>
  <c r="H712" i="7"/>
  <c r="I712" i="7"/>
  <c r="F713" i="7"/>
  <c r="G713" i="7"/>
  <c r="H713" i="7"/>
  <c r="I713" i="7"/>
  <c r="F714" i="7"/>
  <c r="G714" i="7"/>
  <c r="H714" i="7"/>
  <c r="I714" i="7"/>
  <c r="F715" i="7"/>
  <c r="G715" i="7"/>
  <c r="H715" i="7"/>
  <c r="I715" i="7"/>
  <c r="F716" i="7"/>
  <c r="G716" i="7"/>
  <c r="H716" i="7"/>
  <c r="I716" i="7"/>
  <c r="F717" i="7"/>
  <c r="G717" i="7"/>
  <c r="H717" i="7"/>
  <c r="I717" i="7"/>
  <c r="F718" i="7"/>
  <c r="G718" i="7"/>
  <c r="H718" i="7"/>
  <c r="I718" i="7"/>
  <c r="F719" i="7"/>
  <c r="G719" i="7"/>
  <c r="H719" i="7"/>
  <c r="I719" i="7"/>
  <c r="F720" i="7"/>
  <c r="G720" i="7"/>
  <c r="H720" i="7"/>
  <c r="I720" i="7"/>
  <c r="F721" i="7"/>
  <c r="G721" i="7"/>
  <c r="H721" i="7"/>
  <c r="I721" i="7"/>
  <c r="F722" i="7"/>
  <c r="G722" i="7"/>
  <c r="H722" i="7"/>
  <c r="I722" i="7"/>
  <c r="F723" i="7"/>
  <c r="G723" i="7"/>
  <c r="H723" i="7"/>
  <c r="I723" i="7"/>
  <c r="F724" i="7"/>
  <c r="G724" i="7"/>
  <c r="H724" i="7"/>
  <c r="I724" i="7"/>
  <c r="F725" i="7"/>
  <c r="G725" i="7"/>
  <c r="H725" i="7"/>
  <c r="I725" i="7"/>
  <c r="F726" i="7"/>
  <c r="G726" i="7"/>
  <c r="H726" i="7"/>
  <c r="I726" i="7"/>
  <c r="F727" i="7"/>
  <c r="G727" i="7"/>
  <c r="H727" i="7"/>
  <c r="I727" i="7"/>
  <c r="F728" i="7"/>
  <c r="G728" i="7"/>
  <c r="H728" i="7"/>
  <c r="I728" i="7"/>
  <c r="F729" i="7"/>
  <c r="G729" i="7"/>
  <c r="H729" i="7"/>
  <c r="I729" i="7"/>
  <c r="F730" i="7"/>
  <c r="G730" i="7"/>
  <c r="H730" i="7"/>
  <c r="I730" i="7"/>
  <c r="F731" i="7"/>
  <c r="G731" i="7"/>
  <c r="H731" i="7"/>
  <c r="I731" i="7"/>
  <c r="F732" i="7"/>
  <c r="G732" i="7"/>
  <c r="H732" i="7"/>
  <c r="I732" i="7"/>
  <c r="F733" i="7"/>
  <c r="G733" i="7"/>
  <c r="H733" i="7"/>
  <c r="I733" i="7"/>
  <c r="F734" i="7"/>
  <c r="G734" i="7"/>
  <c r="H734" i="7"/>
  <c r="I734" i="7"/>
  <c r="F735" i="7"/>
  <c r="G735" i="7"/>
  <c r="H735" i="7"/>
  <c r="I735" i="7"/>
  <c r="F736" i="7"/>
  <c r="G736" i="7"/>
  <c r="H736" i="7"/>
  <c r="I736" i="7"/>
  <c r="F737" i="7"/>
  <c r="G737" i="7"/>
  <c r="H737" i="7"/>
  <c r="I737" i="7"/>
  <c r="F738" i="7"/>
  <c r="G738" i="7"/>
  <c r="H738" i="7"/>
  <c r="I738" i="7"/>
  <c r="F739" i="7"/>
  <c r="G739" i="7"/>
  <c r="H739" i="7"/>
  <c r="I739" i="7"/>
  <c r="F740" i="7"/>
  <c r="G740" i="7"/>
  <c r="H740" i="7"/>
  <c r="I740" i="7"/>
  <c r="F741" i="7"/>
  <c r="G741" i="7"/>
  <c r="H741" i="7"/>
  <c r="I741" i="7"/>
  <c r="F742" i="7"/>
  <c r="G742" i="7"/>
  <c r="H742" i="7"/>
  <c r="I742" i="7"/>
  <c r="F743" i="7"/>
  <c r="G743" i="7"/>
  <c r="H743" i="7"/>
  <c r="I743" i="7"/>
  <c r="F744" i="7"/>
  <c r="G744" i="7"/>
  <c r="H744" i="7"/>
  <c r="I744" i="7"/>
  <c r="F745" i="7"/>
  <c r="G745" i="7"/>
  <c r="H745" i="7"/>
  <c r="I745" i="7"/>
  <c r="F746" i="7"/>
  <c r="G746" i="7"/>
  <c r="H746" i="7"/>
  <c r="I746" i="7"/>
  <c r="F747" i="7"/>
  <c r="G747" i="7"/>
  <c r="H747" i="7"/>
  <c r="I747" i="7"/>
  <c r="F748" i="7"/>
  <c r="G748" i="7"/>
  <c r="H748" i="7"/>
  <c r="I748" i="7"/>
  <c r="F749" i="7"/>
  <c r="G749" i="7"/>
  <c r="H749" i="7"/>
  <c r="I749" i="7"/>
  <c r="F750" i="7"/>
  <c r="G750" i="7"/>
  <c r="H750" i="7"/>
  <c r="I750" i="7"/>
  <c r="F751" i="7"/>
  <c r="G751" i="7"/>
  <c r="H751" i="7"/>
  <c r="I751" i="7"/>
  <c r="F752" i="7"/>
  <c r="G752" i="7"/>
  <c r="H752" i="7"/>
  <c r="I752" i="7"/>
  <c r="F753" i="7"/>
  <c r="G753" i="7"/>
  <c r="H753" i="7"/>
  <c r="I753" i="7"/>
  <c r="F754" i="7"/>
  <c r="G754" i="7"/>
  <c r="H754" i="7"/>
  <c r="I754" i="7"/>
  <c r="F755" i="7"/>
  <c r="G755" i="7"/>
  <c r="H755" i="7"/>
  <c r="I755" i="7"/>
  <c r="F756" i="7"/>
  <c r="G756" i="7"/>
  <c r="H756" i="7"/>
  <c r="I756" i="7"/>
  <c r="F757" i="7"/>
  <c r="G757" i="7"/>
  <c r="H757" i="7"/>
  <c r="I757" i="7"/>
  <c r="F758" i="7"/>
  <c r="G758" i="7"/>
  <c r="H758" i="7"/>
  <c r="I758" i="7"/>
  <c r="F759" i="7"/>
  <c r="G759" i="7"/>
  <c r="H759" i="7"/>
  <c r="I759" i="7"/>
  <c r="F760" i="7"/>
  <c r="G760" i="7"/>
  <c r="H760" i="7"/>
  <c r="I760" i="7"/>
  <c r="F761" i="7"/>
  <c r="G761" i="7"/>
  <c r="H761" i="7"/>
  <c r="I761" i="7"/>
  <c r="F762" i="7"/>
  <c r="G762" i="7"/>
  <c r="H762" i="7"/>
  <c r="I762" i="7"/>
  <c r="F763" i="7"/>
  <c r="G763" i="7"/>
  <c r="H763" i="7"/>
  <c r="I763" i="7"/>
  <c r="F764" i="7"/>
  <c r="G764" i="7"/>
  <c r="H764" i="7"/>
  <c r="I764" i="7"/>
  <c r="F765" i="7"/>
  <c r="G765" i="7"/>
  <c r="H765" i="7"/>
  <c r="I765" i="7"/>
  <c r="F766" i="7"/>
  <c r="G766" i="7"/>
  <c r="H766" i="7"/>
  <c r="I766" i="7"/>
  <c r="F767" i="7"/>
  <c r="G767" i="7"/>
  <c r="H767" i="7"/>
  <c r="I767" i="7"/>
  <c r="F768" i="7"/>
  <c r="G768" i="7"/>
  <c r="H768" i="7"/>
  <c r="I768" i="7"/>
  <c r="F769" i="7"/>
  <c r="G769" i="7"/>
  <c r="H769" i="7"/>
  <c r="I769" i="7"/>
  <c r="F770" i="7"/>
  <c r="G770" i="7"/>
  <c r="H770" i="7"/>
  <c r="I770" i="7"/>
  <c r="F771" i="7"/>
  <c r="G771" i="7"/>
  <c r="H771" i="7"/>
  <c r="I771" i="7"/>
  <c r="F772" i="7"/>
  <c r="G772" i="7"/>
  <c r="H772" i="7"/>
  <c r="I772" i="7"/>
  <c r="F773" i="7"/>
  <c r="G773" i="7"/>
  <c r="H773" i="7"/>
  <c r="I773" i="7"/>
  <c r="F774" i="7"/>
  <c r="G774" i="7"/>
  <c r="H774" i="7"/>
  <c r="I774" i="7"/>
  <c r="F775" i="7"/>
  <c r="G775" i="7"/>
  <c r="H775" i="7"/>
  <c r="I775" i="7"/>
  <c r="F776" i="7"/>
  <c r="G776" i="7"/>
  <c r="H776" i="7"/>
  <c r="I776" i="7"/>
  <c r="F777" i="7"/>
  <c r="G777" i="7"/>
  <c r="H777" i="7"/>
  <c r="I777" i="7"/>
  <c r="F778" i="7"/>
  <c r="G778" i="7"/>
  <c r="H778" i="7"/>
  <c r="I778" i="7"/>
  <c r="F779" i="7"/>
  <c r="G779" i="7"/>
  <c r="H779" i="7"/>
  <c r="I779" i="7"/>
  <c r="F780" i="7"/>
  <c r="G780" i="7"/>
  <c r="H780" i="7"/>
  <c r="I780" i="7"/>
  <c r="F781" i="7"/>
  <c r="G781" i="7"/>
  <c r="H781" i="7"/>
  <c r="I781" i="7"/>
  <c r="F782" i="7"/>
  <c r="G782" i="7"/>
  <c r="H782" i="7"/>
  <c r="I782" i="7"/>
  <c r="F783" i="7"/>
  <c r="G783" i="7"/>
  <c r="H783" i="7"/>
  <c r="I783" i="7"/>
  <c r="F784" i="7"/>
  <c r="G784" i="7"/>
  <c r="H784" i="7"/>
  <c r="I784" i="7"/>
  <c r="F785" i="7"/>
  <c r="G785" i="7"/>
  <c r="H785" i="7"/>
  <c r="I785" i="7"/>
  <c r="F786" i="7"/>
  <c r="G786" i="7"/>
  <c r="H786" i="7"/>
  <c r="I786" i="7"/>
  <c r="F787" i="7"/>
  <c r="G787" i="7"/>
  <c r="H787" i="7"/>
  <c r="I787" i="7"/>
  <c r="F788" i="7"/>
  <c r="G788" i="7"/>
  <c r="H788" i="7"/>
  <c r="I788" i="7"/>
  <c r="F789" i="7"/>
  <c r="G789" i="7"/>
  <c r="H789" i="7"/>
  <c r="I789" i="7"/>
  <c r="F790" i="7"/>
  <c r="G790" i="7"/>
  <c r="H790" i="7"/>
  <c r="I790" i="7"/>
  <c r="F791" i="7"/>
  <c r="G791" i="7"/>
  <c r="H791" i="7"/>
  <c r="I791" i="7"/>
  <c r="F792" i="7"/>
  <c r="G792" i="7"/>
  <c r="H792" i="7"/>
  <c r="I792" i="7"/>
  <c r="F793" i="7"/>
  <c r="G793" i="7"/>
  <c r="H793" i="7"/>
  <c r="I793" i="7"/>
  <c r="F794" i="7"/>
  <c r="G794" i="7"/>
  <c r="H794" i="7"/>
  <c r="I794" i="7"/>
  <c r="F795" i="7"/>
  <c r="G795" i="7"/>
  <c r="H795" i="7"/>
  <c r="I795" i="7"/>
  <c r="F796" i="7"/>
  <c r="G796" i="7"/>
  <c r="H796" i="7"/>
  <c r="I796" i="7"/>
  <c r="F797" i="7"/>
  <c r="G797" i="7"/>
  <c r="H797" i="7"/>
  <c r="I797" i="7"/>
  <c r="F798" i="7"/>
  <c r="G798" i="7"/>
  <c r="H798" i="7"/>
  <c r="I798" i="7"/>
  <c r="F799" i="7"/>
  <c r="G799" i="7"/>
  <c r="H799" i="7"/>
  <c r="I799" i="7"/>
  <c r="F800" i="7"/>
  <c r="G800" i="7"/>
  <c r="H800" i="7"/>
  <c r="I800" i="7"/>
  <c r="F801" i="7"/>
  <c r="G801" i="7"/>
  <c r="H801" i="7"/>
  <c r="I801" i="7"/>
  <c r="F802" i="7"/>
  <c r="G802" i="7"/>
  <c r="H802" i="7"/>
  <c r="I802" i="7"/>
  <c r="B380" i="7"/>
  <c r="C380" i="7"/>
  <c r="D380" i="7"/>
  <c r="B381" i="7"/>
  <c r="C381" i="7"/>
  <c r="D381" i="7"/>
  <c r="B382" i="7"/>
  <c r="C382" i="7"/>
  <c r="D382" i="7"/>
  <c r="B383" i="7"/>
  <c r="C383" i="7"/>
  <c r="D383" i="7"/>
  <c r="B384" i="7"/>
  <c r="C384" i="7"/>
  <c r="D384" i="7"/>
  <c r="B385" i="7"/>
  <c r="C385" i="7"/>
  <c r="D385" i="7"/>
  <c r="B386" i="7"/>
  <c r="C386" i="7"/>
  <c r="D386" i="7"/>
  <c r="B387" i="7"/>
  <c r="C387" i="7"/>
  <c r="D387" i="7"/>
  <c r="B388" i="7"/>
  <c r="C388" i="7"/>
  <c r="D388" i="7"/>
  <c r="B389" i="7"/>
  <c r="C389" i="7"/>
  <c r="D389" i="7"/>
  <c r="B390" i="7"/>
  <c r="C390" i="7"/>
  <c r="D390" i="7"/>
  <c r="B391" i="7"/>
  <c r="C391" i="7"/>
  <c r="D391" i="7"/>
  <c r="B392" i="7"/>
  <c r="C392" i="7"/>
  <c r="D392" i="7"/>
  <c r="B393" i="7"/>
  <c r="C393" i="7"/>
  <c r="D393" i="7"/>
  <c r="B394" i="7"/>
  <c r="C394" i="7"/>
  <c r="D394" i="7"/>
  <c r="B395" i="7"/>
  <c r="C395" i="7"/>
  <c r="D395" i="7"/>
  <c r="B396" i="7"/>
  <c r="C396" i="7"/>
  <c r="D396" i="7"/>
  <c r="B397" i="7"/>
  <c r="C397" i="7"/>
  <c r="D397" i="7"/>
  <c r="B398" i="7"/>
  <c r="C398" i="7"/>
  <c r="D398" i="7"/>
  <c r="B399" i="7"/>
  <c r="C399" i="7"/>
  <c r="D399" i="7"/>
  <c r="B400" i="7"/>
  <c r="C400" i="7"/>
  <c r="D400" i="7"/>
  <c r="B401" i="7"/>
  <c r="C401" i="7"/>
  <c r="D401" i="7"/>
  <c r="B402" i="7"/>
  <c r="C402" i="7"/>
  <c r="D402" i="7"/>
  <c r="B403" i="7"/>
  <c r="C403" i="7"/>
  <c r="D403" i="7"/>
  <c r="B404" i="7"/>
  <c r="C404" i="7"/>
  <c r="D404" i="7"/>
  <c r="B405" i="7"/>
  <c r="C405" i="7"/>
  <c r="D405" i="7"/>
  <c r="B406" i="7"/>
  <c r="C406" i="7"/>
  <c r="D406" i="7"/>
  <c r="B407" i="7"/>
  <c r="C407" i="7"/>
  <c r="D407" i="7"/>
  <c r="B408" i="7"/>
  <c r="C408" i="7"/>
  <c r="D408" i="7"/>
  <c r="B409" i="7"/>
  <c r="C409" i="7"/>
  <c r="D409" i="7"/>
  <c r="B410" i="7"/>
  <c r="C410" i="7"/>
  <c r="D410" i="7"/>
  <c r="B411" i="7"/>
  <c r="C411" i="7"/>
  <c r="D411" i="7"/>
  <c r="B412" i="7"/>
  <c r="C412" i="7"/>
  <c r="D412" i="7"/>
  <c r="B413" i="7"/>
  <c r="C413" i="7"/>
  <c r="D413" i="7"/>
  <c r="B414" i="7"/>
  <c r="C414" i="7"/>
  <c r="D414" i="7"/>
  <c r="B415" i="7"/>
  <c r="C415" i="7"/>
  <c r="D415" i="7"/>
  <c r="B416" i="7"/>
  <c r="C416" i="7"/>
  <c r="D416" i="7"/>
  <c r="B417" i="7"/>
  <c r="C417" i="7"/>
  <c r="D417" i="7"/>
  <c r="B418" i="7"/>
  <c r="C418" i="7"/>
  <c r="D418" i="7"/>
  <c r="B419" i="7"/>
  <c r="C419" i="7"/>
  <c r="D419" i="7"/>
  <c r="B420" i="7"/>
  <c r="C420" i="7"/>
  <c r="D420" i="7"/>
  <c r="B421" i="7"/>
  <c r="C421" i="7"/>
  <c r="D421" i="7"/>
  <c r="B422" i="7"/>
  <c r="C422" i="7"/>
  <c r="D422" i="7"/>
  <c r="B423" i="7"/>
  <c r="C423" i="7"/>
  <c r="D423" i="7"/>
  <c r="B424" i="7"/>
  <c r="C424" i="7"/>
  <c r="D424" i="7"/>
  <c r="B425" i="7"/>
  <c r="C425" i="7"/>
  <c r="D425" i="7"/>
  <c r="B426" i="7"/>
  <c r="C426" i="7"/>
  <c r="D426" i="7"/>
  <c r="B427" i="7"/>
  <c r="C427" i="7"/>
  <c r="D427" i="7"/>
  <c r="B428" i="7"/>
  <c r="C428" i="7"/>
  <c r="D428" i="7"/>
  <c r="B429" i="7"/>
  <c r="C429" i="7"/>
  <c r="D429" i="7"/>
  <c r="B430" i="7"/>
  <c r="C430" i="7"/>
  <c r="D430" i="7"/>
  <c r="B431" i="7"/>
  <c r="C431" i="7"/>
  <c r="D431" i="7"/>
  <c r="B432" i="7"/>
  <c r="C432" i="7"/>
  <c r="D432" i="7"/>
  <c r="B433" i="7"/>
  <c r="C433" i="7"/>
  <c r="D433" i="7"/>
  <c r="B434" i="7"/>
  <c r="C434" i="7"/>
  <c r="D434" i="7"/>
  <c r="B435" i="7"/>
  <c r="C435" i="7"/>
  <c r="D435" i="7"/>
  <c r="B436" i="7"/>
  <c r="C436" i="7"/>
  <c r="D436" i="7"/>
  <c r="B437" i="7"/>
  <c r="C437" i="7"/>
  <c r="D437" i="7"/>
  <c r="B438" i="7"/>
  <c r="C438" i="7"/>
  <c r="D438" i="7"/>
  <c r="B439" i="7"/>
  <c r="C439" i="7"/>
  <c r="D439" i="7"/>
  <c r="B440" i="7"/>
  <c r="C440" i="7"/>
  <c r="D440" i="7"/>
  <c r="B441" i="7"/>
  <c r="C441" i="7"/>
  <c r="D441" i="7"/>
  <c r="B442" i="7"/>
  <c r="C442" i="7"/>
  <c r="D442" i="7"/>
  <c r="B443" i="7"/>
  <c r="C443" i="7"/>
  <c r="D443" i="7"/>
  <c r="B444" i="7"/>
  <c r="C444" i="7"/>
  <c r="D444" i="7"/>
  <c r="B445" i="7"/>
  <c r="C445" i="7"/>
  <c r="D445" i="7"/>
  <c r="B446" i="7"/>
  <c r="C446" i="7"/>
  <c r="D446" i="7"/>
  <c r="B447" i="7"/>
  <c r="C447" i="7"/>
  <c r="D447" i="7"/>
  <c r="B448" i="7"/>
  <c r="C448" i="7"/>
  <c r="D448" i="7"/>
  <c r="B449" i="7"/>
  <c r="C449" i="7"/>
  <c r="D449" i="7"/>
  <c r="B450" i="7"/>
  <c r="C450" i="7"/>
  <c r="D450" i="7"/>
  <c r="B451" i="7"/>
  <c r="C451" i="7"/>
  <c r="D451" i="7"/>
  <c r="B452" i="7"/>
  <c r="C452" i="7"/>
  <c r="D452" i="7"/>
  <c r="B453" i="7"/>
  <c r="C453" i="7"/>
  <c r="D453" i="7"/>
  <c r="B454" i="7"/>
  <c r="C454" i="7"/>
  <c r="D454" i="7"/>
  <c r="B455" i="7"/>
  <c r="C455" i="7"/>
  <c r="D455" i="7"/>
  <c r="B456" i="7"/>
  <c r="C456" i="7"/>
  <c r="D456" i="7"/>
  <c r="B457" i="7"/>
  <c r="C457" i="7"/>
  <c r="D457" i="7"/>
  <c r="B458" i="7"/>
  <c r="C458" i="7"/>
  <c r="D458" i="7"/>
  <c r="B459" i="7"/>
  <c r="C459" i="7"/>
  <c r="D459" i="7"/>
  <c r="B460" i="7"/>
  <c r="C460" i="7"/>
  <c r="D460" i="7"/>
  <c r="B461" i="7"/>
  <c r="C461" i="7"/>
  <c r="D461" i="7"/>
  <c r="B462" i="7"/>
  <c r="C462" i="7"/>
  <c r="D462" i="7"/>
  <c r="B463" i="7"/>
  <c r="C463" i="7"/>
  <c r="D463" i="7"/>
  <c r="B464" i="7"/>
  <c r="C464" i="7"/>
  <c r="D464" i="7"/>
  <c r="B465" i="7"/>
  <c r="C465" i="7"/>
  <c r="D465" i="7"/>
  <c r="B466" i="7"/>
  <c r="C466" i="7"/>
  <c r="D466" i="7"/>
  <c r="B467" i="7"/>
  <c r="C467" i="7"/>
  <c r="D467" i="7"/>
  <c r="B468" i="7"/>
  <c r="C468" i="7"/>
  <c r="D468" i="7"/>
  <c r="B469" i="7"/>
  <c r="C469" i="7"/>
  <c r="D469" i="7"/>
  <c r="B470" i="7"/>
  <c r="C470" i="7"/>
  <c r="D470" i="7"/>
  <c r="B471" i="7"/>
  <c r="C471" i="7"/>
  <c r="D471" i="7"/>
  <c r="B472" i="7"/>
  <c r="C472" i="7"/>
  <c r="D472" i="7"/>
  <c r="B473" i="7"/>
  <c r="C473" i="7"/>
  <c r="D473" i="7"/>
  <c r="B474" i="7"/>
  <c r="C474" i="7"/>
  <c r="D474" i="7"/>
  <c r="B475" i="7"/>
  <c r="C475" i="7"/>
  <c r="D475" i="7"/>
  <c r="B476" i="7"/>
  <c r="C476" i="7"/>
  <c r="D476" i="7"/>
  <c r="B477" i="7"/>
  <c r="C477" i="7"/>
  <c r="D477" i="7"/>
  <c r="B478" i="7"/>
  <c r="C478" i="7"/>
  <c r="D478" i="7"/>
  <c r="B479" i="7"/>
  <c r="C479" i="7"/>
  <c r="D479" i="7"/>
  <c r="B480" i="7"/>
  <c r="C480" i="7"/>
  <c r="D480" i="7"/>
  <c r="B481" i="7"/>
  <c r="C481" i="7"/>
  <c r="D481" i="7"/>
  <c r="B482" i="7"/>
  <c r="C482" i="7"/>
  <c r="D482" i="7"/>
  <c r="B483" i="7"/>
  <c r="C483" i="7"/>
  <c r="D483" i="7"/>
  <c r="B484" i="7"/>
  <c r="C484" i="7"/>
  <c r="D484" i="7"/>
  <c r="B485" i="7"/>
  <c r="C485" i="7"/>
  <c r="D485" i="7"/>
  <c r="B486" i="7"/>
  <c r="C486" i="7"/>
  <c r="D486" i="7"/>
  <c r="B487" i="7"/>
  <c r="C487" i="7"/>
  <c r="D487" i="7"/>
  <c r="B488" i="7"/>
  <c r="C488" i="7"/>
  <c r="D488" i="7"/>
  <c r="B489" i="7"/>
  <c r="C489" i="7"/>
  <c r="D489" i="7"/>
  <c r="B490" i="7"/>
  <c r="C490" i="7"/>
  <c r="D490" i="7"/>
  <c r="B491" i="7"/>
  <c r="C491" i="7"/>
  <c r="D491" i="7"/>
  <c r="B492" i="7"/>
  <c r="C492" i="7"/>
  <c r="D492" i="7"/>
  <c r="B493" i="7"/>
  <c r="C493" i="7"/>
  <c r="D493" i="7"/>
  <c r="B494" i="7"/>
  <c r="C494" i="7"/>
  <c r="D494" i="7"/>
  <c r="B495" i="7"/>
  <c r="C495" i="7"/>
  <c r="D495" i="7"/>
  <c r="B496" i="7"/>
  <c r="C496" i="7"/>
  <c r="D496" i="7"/>
  <c r="B497" i="7"/>
  <c r="C497" i="7"/>
  <c r="D497" i="7"/>
  <c r="B498" i="7"/>
  <c r="C498" i="7"/>
  <c r="D498" i="7"/>
  <c r="B499" i="7"/>
  <c r="C499" i="7"/>
  <c r="D499" i="7"/>
  <c r="B500" i="7"/>
  <c r="C500" i="7"/>
  <c r="D500" i="7"/>
  <c r="B501" i="7"/>
  <c r="C501" i="7"/>
  <c r="D501" i="7"/>
  <c r="B502" i="7"/>
  <c r="C502" i="7"/>
  <c r="D502" i="7"/>
  <c r="B503" i="7"/>
  <c r="C503" i="7"/>
  <c r="D503" i="7"/>
  <c r="B504" i="7"/>
  <c r="C504" i="7"/>
  <c r="D504" i="7"/>
  <c r="B505" i="7"/>
  <c r="C505" i="7"/>
  <c r="D505" i="7"/>
  <c r="B506" i="7"/>
  <c r="C506" i="7"/>
  <c r="D506" i="7"/>
  <c r="B507" i="7"/>
  <c r="C507" i="7"/>
  <c r="D507" i="7"/>
  <c r="B508" i="7"/>
  <c r="C508" i="7"/>
  <c r="D508" i="7"/>
  <c r="B509" i="7"/>
  <c r="C509" i="7"/>
  <c r="D509" i="7"/>
  <c r="B510" i="7"/>
  <c r="C510" i="7"/>
  <c r="D510" i="7"/>
  <c r="B511" i="7"/>
  <c r="C511" i="7"/>
  <c r="D511" i="7"/>
  <c r="B512" i="7"/>
  <c r="C512" i="7"/>
  <c r="D512" i="7"/>
  <c r="B513" i="7"/>
  <c r="C513" i="7"/>
  <c r="D513" i="7"/>
  <c r="B514" i="7"/>
  <c r="C514" i="7"/>
  <c r="D514" i="7"/>
  <c r="B515" i="7"/>
  <c r="C515" i="7"/>
  <c r="D515" i="7"/>
  <c r="B516" i="7"/>
  <c r="C516" i="7"/>
  <c r="D516" i="7"/>
  <c r="B517" i="7"/>
  <c r="C517" i="7"/>
  <c r="D517" i="7"/>
  <c r="B518" i="7"/>
  <c r="C518" i="7"/>
  <c r="D518" i="7"/>
  <c r="B519" i="7"/>
  <c r="C519" i="7"/>
  <c r="D519" i="7"/>
  <c r="B520" i="7"/>
  <c r="C520" i="7"/>
  <c r="D520" i="7"/>
  <c r="B521" i="7"/>
  <c r="C521" i="7"/>
  <c r="D521" i="7"/>
  <c r="B522" i="7"/>
  <c r="C522" i="7"/>
  <c r="D522" i="7"/>
  <c r="B523" i="7"/>
  <c r="C523" i="7"/>
  <c r="D523" i="7"/>
  <c r="B524" i="7"/>
  <c r="C524" i="7"/>
  <c r="D524" i="7"/>
  <c r="B525" i="7"/>
  <c r="C525" i="7"/>
  <c r="D525" i="7"/>
  <c r="B526" i="7"/>
  <c r="C526" i="7"/>
  <c r="D526" i="7"/>
  <c r="B527" i="7"/>
  <c r="C527" i="7"/>
  <c r="D527" i="7"/>
  <c r="B528" i="7"/>
  <c r="C528" i="7"/>
  <c r="D528" i="7"/>
  <c r="B529" i="7"/>
  <c r="C529" i="7"/>
  <c r="D529" i="7"/>
  <c r="B530" i="7"/>
  <c r="C530" i="7"/>
  <c r="D530" i="7"/>
  <c r="B531" i="7"/>
  <c r="C531" i="7"/>
  <c r="D531" i="7"/>
  <c r="B532" i="7"/>
  <c r="C532" i="7"/>
  <c r="D532" i="7"/>
  <c r="B533" i="7"/>
  <c r="C533" i="7"/>
  <c r="D533" i="7"/>
  <c r="B534" i="7"/>
  <c r="C534" i="7"/>
  <c r="D534" i="7"/>
  <c r="B535" i="7"/>
  <c r="C535" i="7"/>
  <c r="D535" i="7"/>
  <c r="B536" i="7"/>
  <c r="C536" i="7"/>
  <c r="D536" i="7"/>
  <c r="B537" i="7"/>
  <c r="C537" i="7"/>
  <c r="D537" i="7"/>
  <c r="B538" i="7"/>
  <c r="C538" i="7"/>
  <c r="D538" i="7"/>
  <c r="B539" i="7"/>
  <c r="C539" i="7"/>
  <c r="D539" i="7"/>
  <c r="B540" i="7"/>
  <c r="C540" i="7"/>
  <c r="D540" i="7"/>
  <c r="B541" i="7"/>
  <c r="C541" i="7"/>
  <c r="D541" i="7"/>
  <c r="B542" i="7"/>
  <c r="C542" i="7"/>
  <c r="D542" i="7"/>
  <c r="B543" i="7"/>
  <c r="C543" i="7"/>
  <c r="D543" i="7"/>
  <c r="B544" i="7"/>
  <c r="C544" i="7"/>
  <c r="D544" i="7"/>
  <c r="B545" i="7"/>
  <c r="C545" i="7"/>
  <c r="D545" i="7"/>
  <c r="B546" i="7"/>
  <c r="C546" i="7"/>
  <c r="D546" i="7"/>
  <c r="B547" i="7"/>
  <c r="C547" i="7"/>
  <c r="D547" i="7"/>
  <c r="B548" i="7"/>
  <c r="C548" i="7"/>
  <c r="D548" i="7"/>
  <c r="B549" i="7"/>
  <c r="C549" i="7"/>
  <c r="D549" i="7"/>
  <c r="B550" i="7"/>
  <c r="C550" i="7"/>
  <c r="D550" i="7"/>
  <c r="B551" i="7"/>
  <c r="C551" i="7"/>
  <c r="D551" i="7"/>
  <c r="B552" i="7"/>
  <c r="C552" i="7"/>
  <c r="D552" i="7"/>
  <c r="B553" i="7"/>
  <c r="C553" i="7"/>
  <c r="D553" i="7"/>
  <c r="B554" i="7"/>
  <c r="C554" i="7"/>
  <c r="D554" i="7"/>
  <c r="B555" i="7"/>
  <c r="C555" i="7"/>
  <c r="D555" i="7"/>
  <c r="B556" i="7"/>
  <c r="C556" i="7"/>
  <c r="D556" i="7"/>
  <c r="B557" i="7"/>
  <c r="C557" i="7"/>
  <c r="D557" i="7"/>
  <c r="B558" i="7"/>
  <c r="C558" i="7"/>
  <c r="D558" i="7"/>
  <c r="B559" i="7"/>
  <c r="C559" i="7"/>
  <c r="D559" i="7"/>
  <c r="B560" i="7"/>
  <c r="C560" i="7"/>
  <c r="D560" i="7"/>
  <c r="B561" i="7"/>
  <c r="C561" i="7"/>
  <c r="D561" i="7"/>
  <c r="B562" i="7"/>
  <c r="C562" i="7"/>
  <c r="D562" i="7"/>
  <c r="B563" i="7"/>
  <c r="C563" i="7"/>
  <c r="D563" i="7"/>
  <c r="B564" i="7"/>
  <c r="C564" i="7"/>
  <c r="D564" i="7"/>
  <c r="B565" i="7"/>
  <c r="C565" i="7"/>
  <c r="D565" i="7"/>
  <c r="B566" i="7"/>
  <c r="C566" i="7"/>
  <c r="D566" i="7"/>
  <c r="B567" i="7"/>
  <c r="C567" i="7"/>
  <c r="D567" i="7"/>
  <c r="B568" i="7"/>
  <c r="C568" i="7"/>
  <c r="D568" i="7"/>
  <c r="B569" i="7"/>
  <c r="C569" i="7"/>
  <c r="D569" i="7"/>
  <c r="B570" i="7"/>
  <c r="C570" i="7"/>
  <c r="D570" i="7"/>
  <c r="B571" i="7"/>
  <c r="C571" i="7"/>
  <c r="D571" i="7"/>
  <c r="B572" i="7"/>
  <c r="C572" i="7"/>
  <c r="D572" i="7"/>
  <c r="B573" i="7"/>
  <c r="C573" i="7"/>
  <c r="D573" i="7"/>
  <c r="B574" i="7"/>
  <c r="C574" i="7"/>
  <c r="D574" i="7"/>
  <c r="B575" i="7"/>
  <c r="C575" i="7"/>
  <c r="D575" i="7"/>
  <c r="B576" i="7"/>
  <c r="C576" i="7"/>
  <c r="D576" i="7"/>
  <c r="B577" i="7"/>
  <c r="C577" i="7"/>
  <c r="D577" i="7"/>
  <c r="B578" i="7"/>
  <c r="C578" i="7"/>
  <c r="D578" i="7"/>
  <c r="B579" i="7"/>
  <c r="C579" i="7"/>
  <c r="D579" i="7"/>
  <c r="B580" i="7"/>
  <c r="C580" i="7"/>
  <c r="D580" i="7"/>
  <c r="B581" i="7"/>
  <c r="C581" i="7"/>
  <c r="D581" i="7"/>
  <c r="B582" i="7"/>
  <c r="C582" i="7"/>
  <c r="D582" i="7"/>
  <c r="B583" i="7"/>
  <c r="C583" i="7"/>
  <c r="D583" i="7"/>
  <c r="B584" i="7"/>
  <c r="C584" i="7"/>
  <c r="D584" i="7"/>
  <c r="B585" i="7"/>
  <c r="C585" i="7"/>
  <c r="D585" i="7"/>
  <c r="B586" i="7"/>
  <c r="C586" i="7"/>
  <c r="D586" i="7"/>
  <c r="B587" i="7"/>
  <c r="C587" i="7"/>
  <c r="D587" i="7"/>
  <c r="B588" i="7"/>
  <c r="C588" i="7"/>
  <c r="D588" i="7"/>
  <c r="B589" i="7"/>
  <c r="C589" i="7"/>
  <c r="D589" i="7"/>
  <c r="B590" i="7"/>
  <c r="C590" i="7"/>
  <c r="D590" i="7"/>
  <c r="B591" i="7"/>
  <c r="C591" i="7"/>
  <c r="D591" i="7"/>
  <c r="B592" i="7"/>
  <c r="C592" i="7"/>
  <c r="D592" i="7"/>
  <c r="B593" i="7"/>
  <c r="C593" i="7"/>
  <c r="D593" i="7"/>
  <c r="B594" i="7"/>
  <c r="C594" i="7"/>
  <c r="D594" i="7"/>
  <c r="B595" i="7"/>
  <c r="C595" i="7"/>
  <c r="D595" i="7"/>
  <c r="B596" i="7"/>
  <c r="C596" i="7"/>
  <c r="D596" i="7"/>
  <c r="B597" i="7"/>
  <c r="C597" i="7"/>
  <c r="D597" i="7"/>
  <c r="B598" i="7"/>
  <c r="C598" i="7"/>
  <c r="D598" i="7"/>
  <c r="B599" i="7"/>
  <c r="C599" i="7"/>
  <c r="D599" i="7"/>
  <c r="B600" i="7"/>
  <c r="C600" i="7"/>
  <c r="D600" i="7"/>
  <c r="B601" i="7"/>
  <c r="C601" i="7"/>
  <c r="D601" i="7"/>
  <c r="B602" i="7"/>
  <c r="C602" i="7"/>
  <c r="D602" i="7"/>
  <c r="B603" i="7"/>
  <c r="C603" i="7"/>
  <c r="D603" i="7"/>
  <c r="B604" i="7"/>
  <c r="C604" i="7"/>
  <c r="D604" i="7"/>
  <c r="B605" i="7"/>
  <c r="C605" i="7"/>
  <c r="D605" i="7"/>
  <c r="B606" i="7"/>
  <c r="C606" i="7"/>
  <c r="D606" i="7"/>
  <c r="B607" i="7"/>
  <c r="C607" i="7"/>
  <c r="D607" i="7"/>
  <c r="B608" i="7"/>
  <c r="C608" i="7"/>
  <c r="D608" i="7"/>
  <c r="B609" i="7"/>
  <c r="C609" i="7"/>
  <c r="D609" i="7"/>
  <c r="B610" i="7"/>
  <c r="C610" i="7"/>
  <c r="D610" i="7"/>
  <c r="B611" i="7"/>
  <c r="C611" i="7"/>
  <c r="D611" i="7"/>
  <c r="B612" i="7"/>
  <c r="C612" i="7"/>
  <c r="D612" i="7"/>
  <c r="B613" i="7"/>
  <c r="C613" i="7"/>
  <c r="D613" i="7"/>
  <c r="B614" i="7"/>
  <c r="C614" i="7"/>
  <c r="D614" i="7"/>
  <c r="B615" i="7"/>
  <c r="C615" i="7"/>
  <c r="D615" i="7"/>
  <c r="B616" i="7"/>
  <c r="C616" i="7"/>
  <c r="D616" i="7"/>
  <c r="B617" i="7"/>
  <c r="C617" i="7"/>
  <c r="D617" i="7"/>
  <c r="B618" i="7"/>
  <c r="C618" i="7"/>
  <c r="D618" i="7"/>
  <c r="B619" i="7"/>
  <c r="C619" i="7"/>
  <c r="D619" i="7"/>
  <c r="B620" i="7"/>
  <c r="C620" i="7"/>
  <c r="D620" i="7"/>
  <c r="B621" i="7"/>
  <c r="C621" i="7"/>
  <c r="D621" i="7"/>
  <c r="B622" i="7"/>
  <c r="C622" i="7"/>
  <c r="D622" i="7"/>
  <c r="B623" i="7"/>
  <c r="C623" i="7"/>
  <c r="D623" i="7"/>
  <c r="B624" i="7"/>
  <c r="C624" i="7"/>
  <c r="D624" i="7"/>
  <c r="B625" i="7"/>
  <c r="C625" i="7"/>
  <c r="D625" i="7"/>
  <c r="B626" i="7"/>
  <c r="C626" i="7"/>
  <c r="D626" i="7"/>
  <c r="B627" i="7"/>
  <c r="C627" i="7"/>
  <c r="D627" i="7"/>
  <c r="B628" i="7"/>
  <c r="C628" i="7"/>
  <c r="D628" i="7"/>
  <c r="B629" i="7"/>
  <c r="C629" i="7"/>
  <c r="D629" i="7"/>
  <c r="B630" i="7"/>
  <c r="C630" i="7"/>
  <c r="D630" i="7"/>
  <c r="B631" i="7"/>
  <c r="C631" i="7"/>
  <c r="D631" i="7"/>
  <c r="B632" i="7"/>
  <c r="C632" i="7"/>
  <c r="D632" i="7"/>
  <c r="B633" i="7"/>
  <c r="C633" i="7"/>
  <c r="D633" i="7"/>
  <c r="B634" i="7"/>
  <c r="C634" i="7"/>
  <c r="D634" i="7"/>
  <c r="B635" i="7"/>
  <c r="C635" i="7"/>
  <c r="D635" i="7"/>
  <c r="B636" i="7"/>
  <c r="C636" i="7"/>
  <c r="D636" i="7"/>
  <c r="B637" i="7"/>
  <c r="C637" i="7"/>
  <c r="D637" i="7"/>
  <c r="B638" i="7"/>
  <c r="C638" i="7"/>
  <c r="D638" i="7"/>
  <c r="B639" i="7"/>
  <c r="C639" i="7"/>
  <c r="D639" i="7"/>
  <c r="B640" i="7"/>
  <c r="C640" i="7"/>
  <c r="D640" i="7"/>
  <c r="B641" i="7"/>
  <c r="C641" i="7"/>
  <c r="D641" i="7"/>
  <c r="B642" i="7"/>
  <c r="C642" i="7"/>
  <c r="D642" i="7"/>
  <c r="B643" i="7"/>
  <c r="C643" i="7"/>
  <c r="D643" i="7"/>
  <c r="B644" i="7"/>
  <c r="C644" i="7"/>
  <c r="D644" i="7"/>
  <c r="B645" i="7"/>
  <c r="C645" i="7"/>
  <c r="D645" i="7"/>
  <c r="B646" i="7"/>
  <c r="C646" i="7"/>
  <c r="D646" i="7"/>
  <c r="B647" i="7"/>
  <c r="C647" i="7"/>
  <c r="D647" i="7"/>
  <c r="B648" i="7"/>
  <c r="C648" i="7"/>
  <c r="D648" i="7"/>
  <c r="B649" i="7"/>
  <c r="C649" i="7"/>
  <c r="D649" i="7"/>
  <c r="B650" i="7"/>
  <c r="C650" i="7"/>
  <c r="D650" i="7"/>
  <c r="B651" i="7"/>
  <c r="C651" i="7"/>
  <c r="D651" i="7"/>
  <c r="B652" i="7"/>
  <c r="C652" i="7"/>
  <c r="D652" i="7"/>
  <c r="B653" i="7"/>
  <c r="C653" i="7"/>
  <c r="D653" i="7"/>
  <c r="B654" i="7"/>
  <c r="C654" i="7"/>
  <c r="D654" i="7"/>
  <c r="B655" i="7"/>
  <c r="C655" i="7"/>
  <c r="D655" i="7"/>
  <c r="B656" i="7"/>
  <c r="C656" i="7"/>
  <c r="D656" i="7"/>
  <c r="B657" i="7"/>
  <c r="C657" i="7"/>
  <c r="D657" i="7"/>
  <c r="B658" i="7"/>
  <c r="C658" i="7"/>
  <c r="D658" i="7"/>
  <c r="B659" i="7"/>
  <c r="C659" i="7"/>
  <c r="D659" i="7"/>
  <c r="B660" i="7"/>
  <c r="C660" i="7"/>
  <c r="D660" i="7"/>
  <c r="B661" i="7"/>
  <c r="C661" i="7"/>
  <c r="D661" i="7"/>
  <c r="B662" i="7"/>
  <c r="C662" i="7"/>
  <c r="D662" i="7"/>
  <c r="B663" i="7"/>
  <c r="C663" i="7"/>
  <c r="D663" i="7"/>
  <c r="B664" i="7"/>
  <c r="C664" i="7"/>
  <c r="D664" i="7"/>
  <c r="B665" i="7"/>
  <c r="C665" i="7"/>
  <c r="D665" i="7"/>
  <c r="B666" i="7"/>
  <c r="C666" i="7"/>
  <c r="D666" i="7"/>
  <c r="B667" i="7"/>
  <c r="C667" i="7"/>
  <c r="D667" i="7"/>
  <c r="B668" i="7"/>
  <c r="C668" i="7"/>
  <c r="D668" i="7"/>
  <c r="B669" i="7"/>
  <c r="C669" i="7"/>
  <c r="D669" i="7"/>
  <c r="B670" i="7"/>
  <c r="C670" i="7"/>
  <c r="D670" i="7"/>
  <c r="B671" i="7"/>
  <c r="C671" i="7"/>
  <c r="D671" i="7"/>
  <c r="B672" i="7"/>
  <c r="C672" i="7"/>
  <c r="D672" i="7"/>
  <c r="B673" i="7"/>
  <c r="C673" i="7"/>
  <c r="D673" i="7"/>
  <c r="B674" i="7"/>
  <c r="C674" i="7"/>
  <c r="D674" i="7"/>
  <c r="B675" i="7"/>
  <c r="C675" i="7"/>
  <c r="D675" i="7"/>
  <c r="B676" i="7"/>
  <c r="C676" i="7"/>
  <c r="D676" i="7"/>
  <c r="B677" i="7"/>
  <c r="C677" i="7"/>
  <c r="D677" i="7"/>
  <c r="B678" i="7"/>
  <c r="C678" i="7"/>
  <c r="D678" i="7"/>
  <c r="B679" i="7"/>
  <c r="C679" i="7"/>
  <c r="D679" i="7"/>
  <c r="B680" i="7"/>
  <c r="C680" i="7"/>
  <c r="D680" i="7"/>
  <c r="B681" i="7"/>
  <c r="C681" i="7"/>
  <c r="D681" i="7"/>
  <c r="B682" i="7"/>
  <c r="C682" i="7"/>
  <c r="D682" i="7"/>
  <c r="B683" i="7"/>
  <c r="C683" i="7"/>
  <c r="D683" i="7"/>
  <c r="B684" i="7"/>
  <c r="C684" i="7"/>
  <c r="D684" i="7"/>
  <c r="B685" i="7"/>
  <c r="C685" i="7"/>
  <c r="D685" i="7"/>
  <c r="B686" i="7"/>
  <c r="C686" i="7"/>
  <c r="D686" i="7"/>
  <c r="B687" i="7"/>
  <c r="C687" i="7"/>
  <c r="D687" i="7"/>
  <c r="B688" i="7"/>
  <c r="C688" i="7"/>
  <c r="D688" i="7"/>
  <c r="B689" i="7"/>
  <c r="C689" i="7"/>
  <c r="D689" i="7"/>
  <c r="B690" i="7"/>
  <c r="C690" i="7"/>
  <c r="D690" i="7"/>
  <c r="B691" i="7"/>
  <c r="C691" i="7"/>
  <c r="D691" i="7"/>
  <c r="B692" i="7"/>
  <c r="C692" i="7"/>
  <c r="D692" i="7"/>
  <c r="B693" i="7"/>
  <c r="C693" i="7"/>
  <c r="D693" i="7"/>
  <c r="B694" i="7"/>
  <c r="C694" i="7"/>
  <c r="D694" i="7"/>
  <c r="B695" i="7"/>
  <c r="C695" i="7"/>
  <c r="D695" i="7"/>
  <c r="B696" i="7"/>
  <c r="C696" i="7"/>
  <c r="D696" i="7"/>
  <c r="B697" i="7"/>
  <c r="C697" i="7"/>
  <c r="D697" i="7"/>
  <c r="B698" i="7"/>
  <c r="C698" i="7"/>
  <c r="D698" i="7"/>
  <c r="B699" i="7"/>
  <c r="C699" i="7"/>
  <c r="D699" i="7"/>
  <c r="B700" i="7"/>
  <c r="C700" i="7"/>
  <c r="D700" i="7"/>
  <c r="B701" i="7"/>
  <c r="C701" i="7"/>
  <c r="D701" i="7"/>
  <c r="B702" i="7"/>
  <c r="C702" i="7"/>
  <c r="D702" i="7"/>
  <c r="B703" i="7"/>
  <c r="C703" i="7"/>
  <c r="D703" i="7"/>
  <c r="B704" i="7"/>
  <c r="C704" i="7"/>
  <c r="D704" i="7"/>
  <c r="B705" i="7"/>
  <c r="C705" i="7"/>
  <c r="D705" i="7"/>
  <c r="B706" i="7"/>
  <c r="C706" i="7"/>
  <c r="D706" i="7"/>
  <c r="B707" i="7"/>
  <c r="C707" i="7"/>
  <c r="D707" i="7"/>
  <c r="B708" i="7"/>
  <c r="C708" i="7"/>
  <c r="D708" i="7"/>
  <c r="B709" i="7"/>
  <c r="C709" i="7"/>
  <c r="D709" i="7"/>
  <c r="B710" i="7"/>
  <c r="C710" i="7"/>
  <c r="D710" i="7"/>
  <c r="B711" i="7"/>
  <c r="C711" i="7"/>
  <c r="D711" i="7"/>
  <c r="B712" i="7"/>
  <c r="C712" i="7"/>
  <c r="D712" i="7"/>
  <c r="B713" i="7"/>
  <c r="C713" i="7"/>
  <c r="D713" i="7"/>
  <c r="B714" i="7"/>
  <c r="C714" i="7"/>
  <c r="D714" i="7"/>
  <c r="B715" i="7"/>
  <c r="C715" i="7"/>
  <c r="D715" i="7"/>
  <c r="B716" i="7"/>
  <c r="C716" i="7"/>
  <c r="D716" i="7"/>
  <c r="B717" i="7"/>
  <c r="C717" i="7"/>
  <c r="D717" i="7"/>
  <c r="B718" i="7"/>
  <c r="C718" i="7"/>
  <c r="D718" i="7"/>
  <c r="B719" i="7"/>
  <c r="C719" i="7"/>
  <c r="D719" i="7"/>
  <c r="B720" i="7"/>
  <c r="C720" i="7"/>
  <c r="D720" i="7"/>
  <c r="B721" i="7"/>
  <c r="C721" i="7"/>
  <c r="D721" i="7"/>
  <c r="B722" i="7"/>
  <c r="C722" i="7"/>
  <c r="D722" i="7"/>
  <c r="B723" i="7"/>
  <c r="C723" i="7"/>
  <c r="D723" i="7"/>
  <c r="B724" i="7"/>
  <c r="C724" i="7"/>
  <c r="D724" i="7"/>
  <c r="B725" i="7"/>
  <c r="C725" i="7"/>
  <c r="D725" i="7"/>
  <c r="B726" i="7"/>
  <c r="C726" i="7"/>
  <c r="D726" i="7"/>
  <c r="B727" i="7"/>
  <c r="C727" i="7"/>
  <c r="D727" i="7"/>
  <c r="B728" i="7"/>
  <c r="C728" i="7"/>
  <c r="D728" i="7"/>
  <c r="B729" i="7"/>
  <c r="C729" i="7"/>
  <c r="D729" i="7"/>
  <c r="B730" i="7"/>
  <c r="C730" i="7"/>
  <c r="D730" i="7"/>
  <c r="B731" i="7"/>
  <c r="C731" i="7"/>
  <c r="D731" i="7"/>
  <c r="B732" i="7"/>
  <c r="C732" i="7"/>
  <c r="D732" i="7"/>
  <c r="B733" i="7"/>
  <c r="C733" i="7"/>
  <c r="D733" i="7"/>
  <c r="B734" i="7"/>
  <c r="C734" i="7"/>
  <c r="D734" i="7"/>
  <c r="B735" i="7"/>
  <c r="C735" i="7"/>
  <c r="D735" i="7"/>
  <c r="B736" i="7"/>
  <c r="C736" i="7"/>
  <c r="D736" i="7"/>
  <c r="B737" i="7"/>
  <c r="C737" i="7"/>
  <c r="D737" i="7"/>
  <c r="B738" i="7"/>
  <c r="C738" i="7"/>
  <c r="D738" i="7"/>
  <c r="B739" i="7"/>
  <c r="C739" i="7"/>
  <c r="D739" i="7"/>
  <c r="B740" i="7"/>
  <c r="C740" i="7"/>
  <c r="D740" i="7"/>
  <c r="B741" i="7"/>
  <c r="C741" i="7"/>
  <c r="D741" i="7"/>
  <c r="B742" i="7"/>
  <c r="C742" i="7"/>
  <c r="D742" i="7"/>
  <c r="B743" i="7"/>
  <c r="C743" i="7"/>
  <c r="D743" i="7"/>
  <c r="B744" i="7"/>
  <c r="C744" i="7"/>
  <c r="D744" i="7"/>
  <c r="B745" i="7"/>
  <c r="C745" i="7"/>
  <c r="D745" i="7"/>
  <c r="B746" i="7"/>
  <c r="C746" i="7"/>
  <c r="D746" i="7"/>
  <c r="B747" i="7"/>
  <c r="C747" i="7"/>
  <c r="D747" i="7"/>
  <c r="B748" i="7"/>
  <c r="C748" i="7"/>
  <c r="D748" i="7"/>
  <c r="B749" i="7"/>
  <c r="C749" i="7"/>
  <c r="D749" i="7"/>
  <c r="B750" i="7"/>
  <c r="C750" i="7"/>
  <c r="D750" i="7"/>
  <c r="B751" i="7"/>
  <c r="C751" i="7"/>
  <c r="D751" i="7"/>
  <c r="B752" i="7"/>
  <c r="C752" i="7"/>
  <c r="D752" i="7"/>
  <c r="B753" i="7"/>
  <c r="C753" i="7"/>
  <c r="D753" i="7"/>
  <c r="B754" i="7"/>
  <c r="C754" i="7"/>
  <c r="D754" i="7"/>
  <c r="B755" i="7"/>
  <c r="C755" i="7"/>
  <c r="D755" i="7"/>
  <c r="B756" i="7"/>
  <c r="C756" i="7"/>
  <c r="D756" i="7"/>
  <c r="B757" i="7"/>
  <c r="C757" i="7"/>
  <c r="D757" i="7"/>
  <c r="B758" i="7"/>
  <c r="C758" i="7"/>
  <c r="D758" i="7"/>
  <c r="B759" i="7"/>
  <c r="C759" i="7"/>
  <c r="D759" i="7"/>
  <c r="B760" i="7"/>
  <c r="C760" i="7"/>
  <c r="D760" i="7"/>
  <c r="B761" i="7"/>
  <c r="C761" i="7"/>
  <c r="D761" i="7"/>
  <c r="B762" i="7"/>
  <c r="C762" i="7"/>
  <c r="D762" i="7"/>
  <c r="B763" i="7"/>
  <c r="C763" i="7"/>
  <c r="D763" i="7"/>
  <c r="B764" i="7"/>
  <c r="C764" i="7"/>
  <c r="D764" i="7"/>
  <c r="B765" i="7"/>
  <c r="C765" i="7"/>
  <c r="D765" i="7"/>
  <c r="B766" i="7"/>
  <c r="C766" i="7"/>
  <c r="D766" i="7"/>
  <c r="B767" i="7"/>
  <c r="C767" i="7"/>
  <c r="D767" i="7"/>
  <c r="B768" i="7"/>
  <c r="C768" i="7"/>
  <c r="D768" i="7"/>
  <c r="B769" i="7"/>
  <c r="C769" i="7"/>
  <c r="D769" i="7"/>
  <c r="B770" i="7"/>
  <c r="C770" i="7"/>
  <c r="D770" i="7"/>
  <c r="B771" i="7"/>
  <c r="C771" i="7"/>
  <c r="D771" i="7"/>
  <c r="B772" i="7"/>
  <c r="C772" i="7"/>
  <c r="D772" i="7"/>
  <c r="B773" i="7"/>
  <c r="C773" i="7"/>
  <c r="D773" i="7"/>
  <c r="B774" i="7"/>
  <c r="C774" i="7"/>
  <c r="D774" i="7"/>
  <c r="B775" i="7"/>
  <c r="C775" i="7"/>
  <c r="D775" i="7"/>
  <c r="B776" i="7"/>
  <c r="C776" i="7"/>
  <c r="D776" i="7"/>
  <c r="B777" i="7"/>
  <c r="C777" i="7"/>
  <c r="D777" i="7"/>
  <c r="B778" i="7"/>
  <c r="C778" i="7"/>
  <c r="D778" i="7"/>
  <c r="B779" i="7"/>
  <c r="C779" i="7"/>
  <c r="D779" i="7"/>
  <c r="B780" i="7"/>
  <c r="C780" i="7"/>
  <c r="D780" i="7"/>
  <c r="B781" i="7"/>
  <c r="C781" i="7"/>
  <c r="D781" i="7"/>
  <c r="B782" i="7"/>
  <c r="C782" i="7"/>
  <c r="D782" i="7"/>
  <c r="B783" i="7"/>
  <c r="C783" i="7"/>
  <c r="D783" i="7"/>
  <c r="B784" i="7"/>
  <c r="C784" i="7"/>
  <c r="D784" i="7"/>
  <c r="B785" i="7"/>
  <c r="C785" i="7"/>
  <c r="D785" i="7"/>
  <c r="B786" i="7"/>
  <c r="C786" i="7"/>
  <c r="D786" i="7"/>
  <c r="B787" i="7"/>
  <c r="C787" i="7"/>
  <c r="D787" i="7"/>
  <c r="B788" i="7"/>
  <c r="C788" i="7"/>
  <c r="D788" i="7"/>
  <c r="B789" i="7"/>
  <c r="C789" i="7"/>
  <c r="D789" i="7"/>
  <c r="B790" i="7"/>
  <c r="C790" i="7"/>
  <c r="D790" i="7"/>
  <c r="B791" i="7"/>
  <c r="C791" i="7"/>
  <c r="D791" i="7"/>
  <c r="B792" i="7"/>
  <c r="C792" i="7"/>
  <c r="D792" i="7"/>
  <c r="B793" i="7"/>
  <c r="C793" i="7"/>
  <c r="D793" i="7"/>
  <c r="B794" i="7"/>
  <c r="C794" i="7"/>
  <c r="D794" i="7"/>
  <c r="B795" i="7"/>
  <c r="C795" i="7"/>
  <c r="D795" i="7"/>
  <c r="B796" i="7"/>
  <c r="C796" i="7"/>
  <c r="D796" i="7"/>
  <c r="B797" i="7"/>
  <c r="C797" i="7"/>
  <c r="D797" i="7"/>
  <c r="B798" i="7"/>
  <c r="C798" i="7"/>
  <c r="D798" i="7"/>
  <c r="B799" i="7"/>
  <c r="C799" i="7"/>
  <c r="D799" i="7"/>
  <c r="B800" i="7"/>
  <c r="C800" i="7"/>
  <c r="D800" i="7"/>
  <c r="B801" i="7"/>
  <c r="C801" i="7"/>
  <c r="D801" i="7"/>
  <c r="B802" i="7"/>
  <c r="C802" i="7"/>
  <c r="D802" i="7"/>
  <c r="A710" i="1" l="1"/>
  <c r="A529" i="1"/>
  <c r="A752" i="1"/>
  <c r="A386" i="1"/>
  <c r="A486" i="1"/>
  <c r="A414" i="1"/>
  <c r="E799" i="7"/>
  <c r="E795" i="7"/>
  <c r="E791" i="7"/>
  <c r="E787" i="7"/>
  <c r="E783" i="7"/>
  <c r="E779" i="7"/>
  <c r="E775" i="7"/>
  <c r="E771" i="7"/>
  <c r="E767" i="7"/>
  <c r="E763" i="7"/>
  <c r="E759" i="7"/>
  <c r="E755" i="7"/>
  <c r="E751" i="7"/>
  <c r="E747" i="7"/>
  <c r="E743" i="7"/>
  <c r="E739" i="7"/>
  <c r="E735" i="7"/>
  <c r="E731" i="7"/>
  <c r="E727" i="7"/>
  <c r="E723" i="7"/>
  <c r="E719" i="7"/>
  <c r="E715" i="7"/>
  <c r="E711" i="7"/>
  <c r="E707" i="7"/>
  <c r="E703" i="7"/>
  <c r="E699" i="7"/>
  <c r="E695" i="7"/>
  <c r="E691" i="7"/>
  <c r="E687" i="7"/>
  <c r="E683" i="7"/>
  <c r="E679" i="7"/>
  <c r="E675" i="7"/>
  <c r="E671" i="7"/>
  <c r="E667" i="7"/>
  <c r="E663" i="7"/>
  <c r="E659" i="7"/>
  <c r="E655" i="7"/>
  <c r="E651" i="7"/>
  <c r="E647" i="7"/>
  <c r="E643" i="7"/>
  <c r="E639" i="7"/>
  <c r="E635" i="7"/>
  <c r="E631" i="7"/>
  <c r="E627" i="7"/>
  <c r="E623" i="7"/>
  <c r="E619" i="7"/>
  <c r="E615" i="7"/>
  <c r="E611" i="7"/>
  <c r="E607" i="7"/>
  <c r="E603" i="7"/>
  <c r="E599" i="7"/>
  <c r="E595" i="7"/>
  <c r="E591" i="7"/>
  <c r="E587" i="7"/>
  <c r="E583" i="7"/>
  <c r="E579" i="7"/>
  <c r="E575" i="7"/>
  <c r="E571" i="7"/>
  <c r="E567" i="7"/>
  <c r="E563" i="7"/>
  <c r="E559" i="7"/>
  <c r="E555" i="7"/>
  <c r="E551" i="7"/>
  <c r="E547" i="7"/>
  <c r="E543" i="7"/>
  <c r="E539" i="7"/>
  <c r="E535" i="7"/>
  <c r="E531" i="7"/>
  <c r="E527" i="7"/>
  <c r="E523" i="7"/>
  <c r="E519" i="7"/>
  <c r="E515" i="7"/>
  <c r="E511" i="7"/>
  <c r="E507" i="7"/>
  <c r="E503" i="7"/>
  <c r="E499" i="7"/>
  <c r="E495" i="7"/>
  <c r="E491" i="7"/>
  <c r="E487" i="7"/>
  <c r="E483" i="7"/>
  <c r="E479" i="7"/>
  <c r="E475" i="7"/>
  <c r="E471" i="7"/>
  <c r="E467" i="7"/>
  <c r="E463" i="7"/>
  <c r="E459" i="7"/>
  <c r="E455" i="7"/>
  <c r="E451" i="7"/>
  <c r="E447" i="7"/>
  <c r="E443" i="7"/>
  <c r="E439" i="7"/>
  <c r="E435" i="7"/>
  <c r="E431" i="7"/>
  <c r="E427" i="7"/>
  <c r="E423" i="7"/>
  <c r="E419" i="7"/>
  <c r="E415" i="7"/>
  <c r="E411" i="7"/>
  <c r="E407" i="7"/>
  <c r="E403" i="7"/>
  <c r="E399" i="7"/>
  <c r="E395" i="7"/>
  <c r="E391" i="7"/>
  <c r="E387" i="7"/>
  <c r="E383" i="7"/>
  <c r="E797" i="7"/>
  <c r="E789" i="7"/>
  <c r="E781" i="7"/>
  <c r="E773" i="7"/>
  <c r="E765" i="7"/>
  <c r="E729" i="7"/>
  <c r="E800" i="7"/>
  <c r="E796" i="7"/>
  <c r="E792" i="7"/>
  <c r="E788" i="7"/>
  <c r="E784" i="7"/>
  <c r="E780" i="7"/>
  <c r="E776" i="7"/>
  <c r="E772" i="7"/>
  <c r="E768" i="7"/>
  <c r="E764" i="7"/>
  <c r="E760" i="7"/>
  <c r="E756" i="7"/>
  <c r="E752" i="7"/>
  <c r="E748" i="7"/>
  <c r="E744" i="7"/>
  <c r="E740" i="7"/>
  <c r="E736" i="7"/>
  <c r="E732" i="7"/>
  <c r="E728" i="7"/>
  <c r="E724" i="7"/>
  <c r="E720" i="7"/>
  <c r="E802" i="7"/>
  <c r="E798" i="7"/>
  <c r="E794" i="7"/>
  <c r="E790" i="7"/>
  <c r="E786" i="7"/>
  <c r="E782" i="7"/>
  <c r="E778" i="7"/>
  <c r="E774" i="7"/>
  <c r="E770" i="7"/>
  <c r="E766" i="7"/>
  <c r="E762" i="7"/>
  <c r="E758" i="7"/>
  <c r="E754" i="7"/>
  <c r="E750" i="7"/>
  <c r="E746" i="7"/>
  <c r="E742" i="7"/>
  <c r="E738" i="7"/>
  <c r="E734" i="7"/>
  <c r="E730" i="7"/>
  <c r="E726" i="7"/>
  <c r="E722" i="7"/>
  <c r="E718" i="7"/>
  <c r="E714" i="7"/>
  <c r="E710" i="7"/>
  <c r="E706" i="7"/>
  <c r="E702" i="7"/>
  <c r="E698" i="7"/>
  <c r="E694" i="7"/>
  <c r="E690" i="7"/>
  <c r="E686" i="7"/>
  <c r="E682" i="7"/>
  <c r="E678" i="7"/>
  <c r="E674" i="7"/>
  <c r="E670" i="7"/>
  <c r="E666" i="7"/>
  <c r="E662" i="7"/>
  <c r="E658" i="7"/>
  <c r="E654" i="7"/>
  <c r="E650" i="7"/>
  <c r="E646" i="7"/>
  <c r="E642" i="7"/>
  <c r="E638" i="7"/>
  <c r="E634" i="7"/>
  <c r="E630" i="7"/>
  <c r="E626" i="7"/>
  <c r="E622" i="7"/>
  <c r="E618" i="7"/>
  <c r="E614" i="7"/>
  <c r="E610" i="7"/>
  <c r="E801" i="7"/>
  <c r="E793" i="7"/>
  <c r="E785" i="7"/>
  <c r="E777" i="7"/>
  <c r="E769" i="7"/>
  <c r="E761" i="7"/>
  <c r="E757" i="7"/>
  <c r="E753" i="7"/>
  <c r="E749" i="7"/>
  <c r="E745" i="7"/>
  <c r="E741" i="7"/>
  <c r="E737" i="7"/>
  <c r="E733" i="7"/>
  <c r="E725" i="7"/>
  <c r="E721" i="7"/>
  <c r="E717" i="7"/>
  <c r="E713" i="7"/>
  <c r="E709" i="7"/>
  <c r="E705" i="7"/>
  <c r="E701" i="7"/>
  <c r="E697" i="7"/>
  <c r="E693" i="7"/>
  <c r="E689" i="7"/>
  <c r="E685" i="7"/>
  <c r="E681" i="7"/>
  <c r="E677" i="7"/>
  <c r="E673" i="7"/>
  <c r="E669" i="7"/>
  <c r="E665" i="7"/>
  <c r="E661" i="7"/>
  <c r="E657" i="7"/>
  <c r="E653" i="7"/>
  <c r="E649" i="7"/>
  <c r="E645" i="7"/>
  <c r="E641" i="7"/>
  <c r="E637" i="7"/>
  <c r="E633" i="7"/>
  <c r="E629" i="7"/>
  <c r="E625" i="7"/>
  <c r="E621" i="7"/>
  <c r="E617" i="7"/>
  <c r="E613" i="7"/>
  <c r="E609" i="7"/>
  <c r="E605" i="7"/>
  <c r="E601" i="7"/>
  <c r="E597" i="7"/>
  <c r="E593" i="7"/>
  <c r="E589" i="7"/>
  <c r="E585" i="7"/>
  <c r="E581" i="7"/>
  <c r="E577" i="7"/>
  <c r="E573" i="7"/>
  <c r="E569" i="7"/>
  <c r="E565" i="7"/>
  <c r="E561" i="7"/>
  <c r="E557" i="7"/>
  <c r="E553" i="7"/>
  <c r="E549" i="7"/>
  <c r="E545" i="7"/>
  <c r="E541" i="7"/>
  <c r="E537" i="7"/>
  <c r="E533" i="7"/>
  <c r="E529" i="7"/>
  <c r="E525" i="7"/>
  <c r="E521" i="7"/>
  <c r="E517" i="7"/>
  <c r="E513" i="7"/>
  <c r="E509" i="7"/>
  <c r="E505" i="7"/>
  <c r="E501" i="7"/>
  <c r="E716" i="7"/>
  <c r="E712" i="7"/>
  <c r="E708" i="7"/>
  <c r="E704" i="7"/>
  <c r="E700" i="7"/>
  <c r="E696" i="7"/>
  <c r="E692" i="7"/>
  <c r="E688" i="7"/>
  <c r="E684" i="7"/>
  <c r="E680" i="7"/>
  <c r="E676" i="7"/>
  <c r="E672" i="7"/>
  <c r="E668" i="7"/>
  <c r="E664" i="7"/>
  <c r="E660" i="7"/>
  <c r="E656" i="7"/>
  <c r="E652" i="7"/>
  <c r="E648" i="7"/>
  <c r="E644" i="7"/>
  <c r="E640" i="7"/>
  <c r="E636" i="7"/>
  <c r="E632" i="7"/>
  <c r="E628" i="7"/>
  <c r="E624" i="7"/>
  <c r="E620" i="7"/>
  <c r="E616" i="7"/>
  <c r="E612" i="7"/>
  <c r="E608" i="7"/>
  <c r="E604" i="7"/>
  <c r="E600" i="7"/>
  <c r="E596" i="7"/>
  <c r="E592" i="7"/>
  <c r="E588" i="7"/>
  <c r="E584" i="7"/>
  <c r="E580" i="7"/>
  <c r="E576" i="7"/>
  <c r="E572" i="7"/>
  <c r="E568" i="7"/>
  <c r="E564" i="7"/>
  <c r="E560" i="7"/>
  <c r="E556" i="7"/>
  <c r="E552" i="7"/>
  <c r="E548" i="7"/>
  <c r="E544" i="7"/>
  <c r="E540" i="7"/>
  <c r="E536" i="7"/>
  <c r="E532" i="7"/>
  <c r="E528" i="7"/>
  <c r="E524" i="7"/>
  <c r="E520" i="7"/>
  <c r="E516" i="7"/>
  <c r="E512" i="7"/>
  <c r="E508" i="7"/>
  <c r="E504" i="7"/>
  <c r="E500" i="7"/>
  <c r="E496" i="7"/>
  <c r="E492" i="7"/>
  <c r="E488" i="7"/>
  <c r="E484" i="7"/>
  <c r="E480" i="7"/>
  <c r="E476" i="7"/>
  <c r="E472" i="7"/>
  <c r="E468" i="7"/>
  <c r="E464" i="7"/>
  <c r="E460" i="7"/>
  <c r="E456" i="7"/>
  <c r="E452" i="7"/>
  <c r="E448" i="7"/>
  <c r="E444" i="7"/>
  <c r="E440" i="7"/>
  <c r="E436" i="7"/>
  <c r="E432" i="7"/>
  <c r="E428" i="7"/>
  <c r="E424" i="7"/>
  <c r="E420" i="7"/>
  <c r="E416" i="7"/>
  <c r="E412" i="7"/>
  <c r="E408" i="7"/>
  <c r="E404" i="7"/>
  <c r="E400" i="7"/>
  <c r="E396" i="7"/>
  <c r="E392" i="7"/>
  <c r="E388" i="7"/>
  <c r="E384" i="7"/>
  <c r="E380" i="7"/>
  <c r="E606" i="7"/>
  <c r="E602" i="7"/>
  <c r="E598" i="7"/>
  <c r="E594" i="7"/>
  <c r="E590" i="7"/>
  <c r="E586" i="7"/>
  <c r="E582" i="7"/>
  <c r="E578" i="7"/>
  <c r="E574" i="7"/>
  <c r="E570" i="7"/>
  <c r="E566" i="7"/>
  <c r="E562" i="7"/>
  <c r="E558" i="7"/>
  <c r="E554" i="7"/>
  <c r="E550" i="7"/>
  <c r="E546" i="7"/>
  <c r="E542" i="7"/>
  <c r="E538" i="7"/>
  <c r="E534" i="7"/>
  <c r="E530" i="7"/>
  <c r="E526" i="7"/>
  <c r="E522" i="7"/>
  <c r="E518" i="7"/>
  <c r="E514" i="7"/>
  <c r="E510" i="7"/>
  <c r="E506" i="7"/>
  <c r="E502" i="7"/>
  <c r="E498" i="7"/>
  <c r="E494" i="7"/>
  <c r="E490" i="7"/>
  <c r="E486" i="7"/>
  <c r="E482" i="7"/>
  <c r="E478" i="7"/>
  <c r="E474" i="7"/>
  <c r="E470" i="7"/>
  <c r="E466" i="7"/>
  <c r="E462" i="7"/>
  <c r="E458" i="7"/>
  <c r="E454" i="7"/>
  <c r="E450" i="7"/>
  <c r="E446" i="7"/>
  <c r="E442" i="7"/>
  <c r="E438" i="7"/>
  <c r="E434" i="7"/>
  <c r="E430" i="7"/>
  <c r="E426" i="7"/>
  <c r="E422" i="7"/>
  <c r="E418" i="7"/>
  <c r="E414" i="7"/>
  <c r="E410" i="7"/>
  <c r="E406" i="7"/>
  <c r="E402" i="7"/>
  <c r="E398" i="7"/>
  <c r="E394" i="7"/>
  <c r="E390" i="7"/>
  <c r="E386" i="7"/>
  <c r="E382" i="7"/>
  <c r="E497" i="7"/>
  <c r="E493" i="7"/>
  <c r="E489" i="7"/>
  <c r="E485" i="7"/>
  <c r="E481" i="7"/>
  <c r="E477" i="7"/>
  <c r="E473" i="7"/>
  <c r="E469" i="7"/>
  <c r="E465" i="7"/>
  <c r="E461" i="7"/>
  <c r="E457" i="7"/>
  <c r="E453" i="7"/>
  <c r="E449" i="7"/>
  <c r="E445" i="7"/>
  <c r="E441" i="7"/>
  <c r="E437" i="7"/>
  <c r="E433" i="7"/>
  <c r="E429" i="7"/>
  <c r="E425" i="7"/>
  <c r="E421" i="7"/>
  <c r="E417" i="7"/>
  <c r="E413" i="7"/>
  <c r="E409" i="7"/>
  <c r="E405" i="7"/>
  <c r="E401" i="7"/>
  <c r="E397" i="7"/>
  <c r="E393" i="7"/>
  <c r="E389" i="7"/>
  <c r="E385" i="7"/>
  <c r="E381" i="7"/>
  <c r="A415" i="1" l="1"/>
  <c r="A387" i="1"/>
  <c r="A530" i="1"/>
  <c r="A487" i="1"/>
  <c r="A753" i="1"/>
  <c r="A711" i="1"/>
  <c r="A5" i="1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A712" i="1" l="1"/>
  <c r="A488" i="1"/>
  <c r="A388" i="1"/>
  <c r="A754" i="1"/>
  <c r="A531" i="1"/>
  <c r="A416" i="1"/>
  <c r="A6" i="1"/>
  <c r="E357" i="7"/>
  <c r="E353" i="7"/>
  <c r="E349" i="7"/>
  <c r="E345" i="7"/>
  <c r="E341" i="7"/>
  <c r="E337" i="7"/>
  <c r="E333" i="7"/>
  <c r="E329" i="7"/>
  <c r="E325" i="7"/>
  <c r="E321" i="7"/>
  <c r="E317" i="7"/>
  <c r="E313" i="7"/>
  <c r="E309" i="7"/>
  <c r="E305" i="7"/>
  <c r="E301" i="7"/>
  <c r="E297" i="7"/>
  <c r="E293" i="7"/>
  <c r="E289" i="7"/>
  <c r="E285" i="7"/>
  <c r="E281" i="7"/>
  <c r="E277" i="7"/>
  <c r="E273" i="7"/>
  <c r="E269" i="7"/>
  <c r="E265" i="7"/>
  <c r="E261" i="7"/>
  <c r="E257" i="7"/>
  <c r="E253" i="7"/>
  <c r="E249" i="7"/>
  <c r="E360" i="7"/>
  <c r="E356" i="7"/>
  <c r="E352" i="7"/>
  <c r="E348" i="7"/>
  <c r="E344" i="7"/>
  <c r="E340" i="7"/>
  <c r="E336" i="7"/>
  <c r="E332" i="7"/>
  <c r="E328" i="7"/>
  <c r="E324" i="7"/>
  <c r="E320" i="7"/>
  <c r="E316" i="7"/>
  <c r="E312" i="7"/>
  <c r="E308" i="7"/>
  <c r="E304" i="7"/>
  <c r="E300" i="7"/>
  <c r="E296" i="7"/>
  <c r="E292" i="7"/>
  <c r="E288" i="7"/>
  <c r="E284" i="7"/>
  <c r="E280" i="7"/>
  <c r="E276" i="7"/>
  <c r="E272" i="7"/>
  <c r="E268" i="7"/>
  <c r="E264" i="7"/>
  <c r="E260" i="7"/>
  <c r="E256" i="7"/>
  <c r="E252" i="7"/>
  <c r="E248" i="7"/>
  <c r="E358" i="7"/>
  <c r="E354" i="7"/>
  <c r="E350" i="7"/>
  <c r="E346" i="7"/>
  <c r="E342" i="7"/>
  <c r="E338" i="7"/>
  <c r="E334" i="7"/>
  <c r="E330" i="7"/>
  <c r="E326" i="7"/>
  <c r="E322" i="7"/>
  <c r="E318" i="7"/>
  <c r="E314" i="7"/>
  <c r="E310" i="7"/>
  <c r="E306" i="7"/>
  <c r="E302" i="7"/>
  <c r="E298" i="7"/>
  <c r="E294" i="7"/>
  <c r="E290" i="7"/>
  <c r="E286" i="7"/>
  <c r="E282" i="7"/>
  <c r="E278" i="7"/>
  <c r="E274" i="7"/>
  <c r="E270" i="7"/>
  <c r="E266" i="7"/>
  <c r="E262" i="7"/>
  <c r="E258" i="7"/>
  <c r="E254" i="7"/>
  <c r="E250" i="7"/>
  <c r="E246" i="7"/>
  <c r="E359" i="7"/>
  <c r="E355" i="7"/>
  <c r="E351" i="7"/>
  <c r="E347" i="7"/>
  <c r="E343" i="7"/>
  <c r="E339" i="7"/>
  <c r="E335" i="7"/>
  <c r="E331" i="7"/>
  <c r="E327" i="7"/>
  <c r="E323" i="7"/>
  <c r="E319" i="7"/>
  <c r="E315" i="7"/>
  <c r="E311" i="7"/>
  <c r="E307" i="7"/>
  <c r="E303" i="7"/>
  <c r="E299" i="7"/>
  <c r="E295" i="7"/>
  <c r="E291" i="7"/>
  <c r="E287" i="7"/>
  <c r="E283" i="7"/>
  <c r="E279" i="7"/>
  <c r="E275" i="7"/>
  <c r="E271" i="7"/>
  <c r="E267" i="7"/>
  <c r="E263" i="7"/>
  <c r="E259" i="7"/>
  <c r="E255" i="7"/>
  <c r="E251" i="7"/>
  <c r="E247" i="7"/>
  <c r="A417" i="1" l="1"/>
  <c r="A755" i="1"/>
  <c r="A489" i="1"/>
  <c r="A532" i="1"/>
  <c r="A389" i="1"/>
  <c r="A713" i="1"/>
  <c r="A7" i="1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A714" i="1" l="1"/>
  <c r="A533" i="1"/>
  <c r="A756" i="1"/>
  <c r="A390" i="1"/>
  <c r="A490" i="1"/>
  <c r="A418" i="1"/>
  <c r="A8" i="1"/>
  <c r="E181" i="7"/>
  <c r="E180" i="7"/>
  <c r="E379" i="7"/>
  <c r="E375" i="7"/>
  <c r="E371" i="7"/>
  <c r="E367" i="7"/>
  <c r="E363" i="7"/>
  <c r="E377" i="7"/>
  <c r="E373" i="7"/>
  <c r="E369" i="7"/>
  <c r="E365" i="7"/>
  <c r="E361" i="7"/>
  <c r="E378" i="7"/>
  <c r="E374" i="7"/>
  <c r="E370" i="7"/>
  <c r="E366" i="7"/>
  <c r="E362" i="7"/>
  <c r="E376" i="7"/>
  <c r="E372" i="7"/>
  <c r="E368" i="7"/>
  <c r="E364" i="7"/>
  <c r="E176" i="7"/>
  <c r="E172" i="7"/>
  <c r="E168" i="7"/>
  <c r="E164" i="7"/>
  <c r="E177" i="7"/>
  <c r="E173" i="7"/>
  <c r="E169" i="7"/>
  <c r="E165" i="7"/>
  <c r="E160" i="7"/>
  <c r="E241" i="7"/>
  <c r="E233" i="7"/>
  <c r="E225" i="7"/>
  <c r="E217" i="7"/>
  <c r="E209" i="7"/>
  <c r="E205" i="7"/>
  <c r="E197" i="7"/>
  <c r="E193" i="7"/>
  <c r="E189" i="7"/>
  <c r="E185" i="7"/>
  <c r="E245" i="7"/>
  <c r="E237" i="7"/>
  <c r="E229" i="7"/>
  <c r="E221" i="7"/>
  <c r="E213" i="7"/>
  <c r="E201" i="7"/>
  <c r="E240" i="7"/>
  <c r="E236" i="7"/>
  <c r="E228" i="7"/>
  <c r="E220" i="7"/>
  <c r="E212" i="7"/>
  <c r="E204" i="7"/>
  <c r="E196" i="7"/>
  <c r="E188" i="7"/>
  <c r="E184" i="7"/>
  <c r="E244" i="7"/>
  <c r="E232" i="7"/>
  <c r="E224" i="7"/>
  <c r="E216" i="7"/>
  <c r="E208" i="7"/>
  <c r="E200" i="7"/>
  <c r="E192" i="7"/>
  <c r="E243" i="7"/>
  <c r="E239" i="7"/>
  <c r="E235" i="7"/>
  <c r="E231" i="7"/>
  <c r="E227" i="7"/>
  <c r="E223" i="7"/>
  <c r="E219" i="7"/>
  <c r="E215" i="7"/>
  <c r="E211" i="7"/>
  <c r="E207" i="7"/>
  <c r="E203" i="7"/>
  <c r="E199" i="7"/>
  <c r="E195" i="7"/>
  <c r="E191" i="7"/>
  <c r="E187" i="7"/>
  <c r="E183" i="7"/>
  <c r="E179" i="7"/>
  <c r="E175" i="7"/>
  <c r="E171" i="7"/>
  <c r="E167" i="7"/>
  <c r="E242" i="7"/>
  <c r="E238" i="7"/>
  <c r="E234" i="7"/>
  <c r="E230" i="7"/>
  <c r="E226" i="7"/>
  <c r="E222" i="7"/>
  <c r="E218" i="7"/>
  <c r="E214" i="7"/>
  <c r="E206" i="7"/>
  <c r="E202" i="7"/>
  <c r="E198" i="7"/>
  <c r="E194" i="7"/>
  <c r="E190" i="7"/>
  <c r="E186" i="7"/>
  <c r="E182" i="7"/>
  <c r="E178" i="7"/>
  <c r="E174" i="7"/>
  <c r="E170" i="7"/>
  <c r="E166" i="7"/>
  <c r="E163" i="7"/>
  <c r="E162" i="7"/>
  <c r="E161" i="7"/>
  <c r="E210" i="7"/>
  <c r="B148" i="7"/>
  <c r="B149" i="7"/>
  <c r="B150" i="7"/>
  <c r="B151" i="7"/>
  <c r="B152" i="7"/>
  <c r="B153" i="7"/>
  <c r="B154" i="7"/>
  <c r="B155" i="7"/>
  <c r="C148" i="7"/>
  <c r="C149" i="7"/>
  <c r="C150" i="7"/>
  <c r="C151" i="7"/>
  <c r="C152" i="7"/>
  <c r="C153" i="7"/>
  <c r="C154" i="7"/>
  <c r="F148" i="7"/>
  <c r="F149" i="7"/>
  <c r="F150" i="7"/>
  <c r="F151" i="7"/>
  <c r="B137" i="7"/>
  <c r="B138" i="7"/>
  <c r="B139" i="7"/>
  <c r="B140" i="7"/>
  <c r="B141" i="7"/>
  <c r="B142" i="7"/>
  <c r="B143" i="7"/>
  <c r="B144" i="7"/>
  <c r="B145" i="7"/>
  <c r="B146" i="7"/>
  <c r="B147" i="7"/>
  <c r="C137" i="7"/>
  <c r="C138" i="7"/>
  <c r="C139" i="7"/>
  <c r="C140" i="7"/>
  <c r="C141" i="7"/>
  <c r="C142" i="7"/>
  <c r="C143" i="7"/>
  <c r="C144" i="7"/>
  <c r="C145" i="7"/>
  <c r="C146" i="7"/>
  <c r="C147" i="7"/>
  <c r="F137" i="7"/>
  <c r="F138" i="7"/>
  <c r="F139" i="7"/>
  <c r="F140" i="7"/>
  <c r="F141" i="7"/>
  <c r="F142" i="7"/>
  <c r="F143" i="7"/>
  <c r="F144" i="7"/>
  <c r="F145" i="7"/>
  <c r="F146" i="7"/>
  <c r="F147" i="7"/>
  <c r="G18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4" i="7"/>
  <c r="A419" i="1" l="1"/>
  <c r="A391" i="1"/>
  <c r="A534" i="1"/>
  <c r="A491" i="1"/>
  <c r="A757" i="1"/>
  <c r="A715" i="1"/>
  <c r="A9" i="1"/>
  <c r="A716" i="1" l="1"/>
  <c r="A492" i="1"/>
  <c r="A392" i="1"/>
  <c r="A758" i="1"/>
  <c r="A535" i="1"/>
  <c r="A420" i="1"/>
  <c r="A10" i="1"/>
  <c r="E102" i="7"/>
  <c r="E103" i="7"/>
  <c r="E156" i="7"/>
  <c r="E152" i="7"/>
  <c r="E148" i="7"/>
  <c r="E144" i="7"/>
  <c r="E140" i="7"/>
  <c r="E136" i="7"/>
  <c r="E132" i="7"/>
  <c r="E128" i="7"/>
  <c r="E124" i="7"/>
  <c r="E120" i="7"/>
  <c r="E116" i="7"/>
  <c r="E112" i="7"/>
  <c r="E108" i="7"/>
  <c r="E157" i="7"/>
  <c r="E153" i="7"/>
  <c r="E149" i="7"/>
  <c r="E145" i="7"/>
  <c r="E141" i="7"/>
  <c r="E137" i="7"/>
  <c r="E133" i="7"/>
  <c r="E129" i="7"/>
  <c r="E125" i="7"/>
  <c r="E121" i="7"/>
  <c r="E117" i="7"/>
  <c r="E113" i="7"/>
  <c r="E109" i="7"/>
  <c r="E104" i="7"/>
  <c r="E105" i="7"/>
  <c r="E158" i="7"/>
  <c r="E154" i="7"/>
  <c r="E150" i="7"/>
  <c r="E146" i="7"/>
  <c r="E142" i="7"/>
  <c r="E138" i="7"/>
  <c r="E134" i="7"/>
  <c r="E130" i="7"/>
  <c r="E126" i="7"/>
  <c r="E122" i="7"/>
  <c r="E118" i="7"/>
  <c r="E114" i="7"/>
  <c r="E110" i="7"/>
  <c r="E106" i="7"/>
  <c r="E159" i="7"/>
  <c r="E155" i="7"/>
  <c r="E151" i="7"/>
  <c r="E147" i="7"/>
  <c r="E143" i="7"/>
  <c r="E139" i="7"/>
  <c r="E135" i="7"/>
  <c r="E131" i="7"/>
  <c r="E127" i="7"/>
  <c r="E123" i="7"/>
  <c r="E119" i="7"/>
  <c r="E115" i="7"/>
  <c r="E111" i="7"/>
  <c r="E107" i="7"/>
  <c r="A6" i="7"/>
  <c r="A4" i="7"/>
  <c r="A421" i="1" l="1"/>
  <c r="A759" i="1"/>
  <c r="A493" i="1"/>
  <c r="A536" i="1"/>
  <c r="A393" i="1"/>
  <c r="A717" i="1"/>
  <c r="A11" i="1"/>
  <c r="A7" i="7"/>
  <c r="A5" i="7"/>
  <c r="L2" i="1"/>
  <c r="A718" i="1" l="1"/>
  <c r="A537" i="1"/>
  <c r="A760" i="1"/>
  <c r="A394" i="1"/>
  <c r="A494" i="1"/>
  <c r="A422" i="1"/>
  <c r="A12" i="1"/>
  <c r="E101" i="7"/>
  <c r="E97" i="7"/>
  <c r="E93" i="7"/>
  <c r="E89" i="7"/>
  <c r="E85" i="7"/>
  <c r="E81" i="7"/>
  <c r="E77" i="7"/>
  <c r="E73" i="7"/>
  <c r="E99" i="7"/>
  <c r="E95" i="7"/>
  <c r="E91" i="7"/>
  <c r="E87" i="7"/>
  <c r="E83" i="7"/>
  <c r="E79" i="7"/>
  <c r="E75" i="7"/>
  <c r="E100" i="7"/>
  <c r="E96" i="7"/>
  <c r="E92" i="7"/>
  <c r="E88" i="7"/>
  <c r="E84" i="7"/>
  <c r="E80" i="7"/>
  <c r="E76" i="7"/>
  <c r="E72" i="7"/>
  <c r="E98" i="7"/>
  <c r="E94" i="7"/>
  <c r="E90" i="7"/>
  <c r="E86" i="7"/>
  <c r="E82" i="7"/>
  <c r="E78" i="7"/>
  <c r="E74" i="7"/>
  <c r="E70" i="7"/>
  <c r="E66" i="7"/>
  <c r="E62" i="7"/>
  <c r="E58" i="7"/>
  <c r="E54" i="7"/>
  <c r="E50" i="7"/>
  <c r="E46" i="7"/>
  <c r="E42" i="7"/>
  <c r="E38" i="7"/>
  <c r="E29" i="7"/>
  <c r="E32" i="7"/>
  <c r="E71" i="7"/>
  <c r="E67" i="7"/>
  <c r="E63" i="7"/>
  <c r="E59" i="7"/>
  <c r="E55" i="7"/>
  <c r="E51" i="7"/>
  <c r="E47" i="7"/>
  <c r="E43" i="7"/>
  <c r="E39" i="7"/>
  <c r="E35" i="7"/>
  <c r="E30" i="7"/>
  <c r="E65" i="7"/>
  <c r="E57" i="7"/>
  <c r="E61" i="7"/>
  <c r="E53" i="7"/>
  <c r="E49" i="7"/>
  <c r="E45" i="7"/>
  <c r="E41" i="7"/>
  <c r="E37" i="7"/>
  <c r="E28" i="7"/>
  <c r="E68" i="7"/>
  <c r="E64" i="7"/>
  <c r="E60" i="7"/>
  <c r="E56" i="7"/>
  <c r="E52" i="7"/>
  <c r="E48" i="7"/>
  <c r="E44" i="7"/>
  <c r="E40" i="7"/>
  <c r="E36" i="7"/>
  <c r="E31" i="7"/>
  <c r="E34" i="7"/>
  <c r="E33" i="7"/>
  <c r="E69" i="7"/>
  <c r="I2" i="5"/>
  <c r="A423" i="1" l="1"/>
  <c r="A395" i="1"/>
  <c r="A538" i="1"/>
  <c r="A495" i="1"/>
  <c r="A761" i="1"/>
  <c r="A719" i="1"/>
  <c r="A13" i="1"/>
  <c r="A14" i="1" s="1"/>
  <c r="A15" i="1" s="1"/>
  <c r="A720" i="1" l="1"/>
  <c r="A496" i="1"/>
  <c r="A396" i="1"/>
  <c r="A762" i="1"/>
  <c r="A539" i="1"/>
  <c r="A424" i="1"/>
  <c r="D22" i="5"/>
  <c r="D23" i="5"/>
  <c r="D21" i="5"/>
  <c r="C21" i="5"/>
  <c r="C22" i="5"/>
  <c r="C23" i="5"/>
  <c r="D14" i="5"/>
  <c r="C14" i="5"/>
  <c r="D27" i="5"/>
  <c r="D26" i="5"/>
  <c r="D25" i="5"/>
  <c r="D24" i="5"/>
  <c r="D13" i="5"/>
  <c r="C13" i="5"/>
  <c r="E27" i="7"/>
  <c r="E26" i="7"/>
  <c r="E14" i="7"/>
  <c r="E10" i="7"/>
  <c r="E6" i="7"/>
  <c r="E22" i="7"/>
  <c r="E18" i="7"/>
  <c r="E21" i="7"/>
  <c r="E13" i="7"/>
  <c r="E5" i="7"/>
  <c r="E24" i="7"/>
  <c r="E20" i="7"/>
  <c r="E16" i="7"/>
  <c r="E12" i="7"/>
  <c r="E8" i="7"/>
  <c r="E25" i="7"/>
  <c r="E17" i="7"/>
  <c r="E9" i="7"/>
  <c r="E23" i="7"/>
  <c r="E19" i="7"/>
  <c r="E15" i="7"/>
  <c r="E11" i="7"/>
  <c r="E7" i="7"/>
  <c r="E4" i="7"/>
  <c r="C26" i="5"/>
  <c r="C27" i="5"/>
  <c r="C24" i="5"/>
  <c r="C25" i="5"/>
  <c r="D20" i="5"/>
  <c r="C20" i="5"/>
  <c r="C7" i="5"/>
  <c r="C10" i="5"/>
  <c r="D4" i="5"/>
  <c r="C6" i="5"/>
  <c r="D9" i="5"/>
  <c r="D5" i="5"/>
  <c r="D12" i="5"/>
  <c r="D8" i="5"/>
  <c r="C4" i="5"/>
  <c r="C9" i="5"/>
  <c r="C5" i="5"/>
  <c r="D11" i="5"/>
  <c r="D7" i="5"/>
  <c r="C12" i="5"/>
  <c r="C8" i="5"/>
  <c r="D10" i="5"/>
  <c r="D6" i="5"/>
  <c r="C11" i="5"/>
  <c r="A425" i="1" l="1"/>
  <c r="A763" i="1"/>
  <c r="A497" i="1"/>
  <c r="A540" i="1"/>
  <c r="A397" i="1"/>
  <c r="A721" i="1"/>
  <c r="E23" i="5"/>
  <c r="E22" i="5"/>
  <c r="E21" i="5"/>
  <c r="C28" i="5"/>
  <c r="C29" i="5" s="1"/>
  <c r="D28" i="5"/>
  <c r="A16" i="1"/>
  <c r="E14" i="5"/>
  <c r="D15" i="5"/>
  <c r="C15" i="5"/>
  <c r="E13" i="5"/>
  <c r="E12" i="5"/>
  <c r="E4" i="5"/>
  <c r="E9" i="5"/>
  <c r="E25" i="5"/>
  <c r="E6" i="5"/>
  <c r="E5" i="5"/>
  <c r="E27" i="5"/>
  <c r="E8" i="5"/>
  <c r="E26" i="5"/>
  <c r="E11" i="5"/>
  <c r="E10" i="5"/>
  <c r="E20" i="5"/>
  <c r="E7" i="5"/>
  <c r="E24" i="5"/>
  <c r="A722" i="1" l="1"/>
  <c r="A541" i="1"/>
  <c r="A764" i="1"/>
  <c r="A398" i="1"/>
  <c r="A498" i="1"/>
  <c r="A426" i="1"/>
  <c r="E28" i="5"/>
  <c r="A17" i="1"/>
  <c r="E15" i="5"/>
  <c r="D3" i="2"/>
  <c r="A427" i="1" l="1"/>
  <c r="A399" i="1"/>
  <c r="A542" i="1"/>
  <c r="A499" i="1"/>
  <c r="A765" i="1"/>
  <c r="A723" i="1"/>
  <c r="A18" i="1"/>
  <c r="C3" i="2"/>
  <c r="B3" i="2"/>
  <c r="A724" i="1" l="1"/>
  <c r="A500" i="1"/>
  <c r="A400" i="1"/>
  <c r="A766" i="1"/>
  <c r="A543" i="1"/>
  <c r="A428" i="1"/>
  <c r="A19" i="1"/>
  <c r="A429" i="1" l="1"/>
  <c r="A767" i="1"/>
  <c r="A501" i="1"/>
  <c r="A544" i="1"/>
  <c r="A401" i="1"/>
  <c r="A725" i="1"/>
  <c r="A20" i="1"/>
  <c r="A726" i="1" l="1"/>
  <c r="A545" i="1"/>
  <c r="A769" i="1"/>
  <c r="A502" i="1"/>
  <c r="A430" i="1"/>
  <c r="A21" i="1"/>
  <c r="A503" i="1" l="1"/>
  <c r="A546" i="1"/>
  <c r="A431" i="1"/>
  <c r="A770" i="1"/>
  <c r="A727" i="1"/>
  <c r="A22" i="1"/>
  <c r="A771" i="1" l="1"/>
  <c r="A547" i="1"/>
  <c r="A728" i="1"/>
  <c r="A432" i="1"/>
  <c r="A504" i="1"/>
  <c r="A23" i="1"/>
  <c r="A433" i="1" l="1"/>
  <c r="A548" i="1"/>
  <c r="A505" i="1"/>
  <c r="A729" i="1"/>
  <c r="A772" i="1"/>
  <c r="A24" i="1"/>
  <c r="A730" i="1" l="1"/>
  <c r="A549" i="1"/>
  <c r="A773" i="1"/>
  <c r="A506" i="1"/>
  <c r="A434" i="1"/>
  <c r="A25" i="1"/>
  <c r="A507" i="1" l="1"/>
  <c r="A550" i="1"/>
  <c r="A435" i="1"/>
  <c r="A774" i="1"/>
  <c r="A731" i="1"/>
  <c r="A26" i="1"/>
  <c r="A775" i="1" l="1"/>
  <c r="A551" i="1"/>
  <c r="A732" i="1"/>
  <c r="A436" i="1"/>
  <c r="A508" i="1"/>
  <c r="A27" i="1"/>
  <c r="A704" i="7"/>
  <c r="A437" i="1" l="1"/>
  <c r="A552" i="1"/>
  <c r="A509" i="1"/>
  <c r="A733" i="1"/>
  <c r="A776" i="1"/>
  <c r="A28" i="1"/>
  <c r="A705" i="7"/>
  <c r="A734" i="1" l="1"/>
  <c r="A553" i="1"/>
  <c r="A777" i="1"/>
  <c r="A510" i="1"/>
  <c r="A438" i="1"/>
  <c r="A29" i="1"/>
  <c r="A724" i="7"/>
  <c r="A706" i="7"/>
  <c r="A511" i="1" l="1"/>
  <c r="A554" i="1"/>
  <c r="A439" i="1"/>
  <c r="A778" i="1"/>
  <c r="A735" i="1"/>
  <c r="A30" i="1"/>
  <c r="A707" i="7"/>
  <c r="A725" i="7"/>
  <c r="A736" i="1" l="1"/>
  <c r="A440" i="1"/>
  <c r="A512" i="1"/>
  <c r="A779" i="1"/>
  <c r="A555" i="1"/>
  <c r="A31" i="1"/>
  <c r="A708" i="7"/>
  <c r="A726" i="7"/>
  <c r="A780" i="1" l="1"/>
  <c r="A441" i="1"/>
  <c r="A556" i="1"/>
  <c r="A513" i="1"/>
  <c r="A737" i="1"/>
  <c r="A32" i="1"/>
  <c r="A709" i="7"/>
  <c r="A727" i="7"/>
  <c r="A514" i="1" l="1"/>
  <c r="A442" i="1"/>
  <c r="A738" i="1"/>
  <c r="A557" i="1"/>
  <c r="A781" i="1"/>
  <c r="A33" i="1"/>
  <c r="A710" i="7"/>
  <c r="A746" i="7"/>
  <c r="A728" i="7"/>
  <c r="A558" i="1" l="1"/>
  <c r="A443" i="1"/>
  <c r="A782" i="1"/>
  <c r="A739" i="1"/>
  <c r="A515" i="1"/>
  <c r="A34" i="1"/>
  <c r="A711" i="7"/>
  <c r="A747" i="7"/>
  <c r="A729" i="7"/>
  <c r="A740" i="1" l="1"/>
  <c r="A444" i="1"/>
  <c r="A516" i="1"/>
  <c r="A783" i="1"/>
  <c r="A559" i="1"/>
  <c r="A35" i="1"/>
  <c r="A130" i="7"/>
  <c r="A154" i="7"/>
  <c r="A196" i="7"/>
  <c r="A184" i="7"/>
  <c r="A208" i="7"/>
  <c r="A232" i="7"/>
  <c r="A256" i="7"/>
  <c r="A274" i="7"/>
  <c r="A316" i="7"/>
  <c r="A340" i="7"/>
  <c r="A370" i="7"/>
  <c r="A382" i="7"/>
  <c r="A412" i="7"/>
  <c r="A400" i="7"/>
  <c r="A424" i="7"/>
  <c r="A442" i="7"/>
  <c r="A472" i="7"/>
  <c r="A490" i="7"/>
  <c r="A514" i="7"/>
  <c r="A502" i="7"/>
  <c r="A538" i="7"/>
  <c r="A526" i="7"/>
  <c r="A550" i="7"/>
  <c r="A712" i="7"/>
  <c r="A748" i="7"/>
  <c r="A730" i="7"/>
  <c r="A760" i="7"/>
  <c r="A784" i="1" l="1"/>
  <c r="A445" i="1"/>
  <c r="A560" i="1"/>
  <c r="A517" i="1"/>
  <c r="A741" i="1"/>
  <c r="A36" i="1"/>
  <c r="A131" i="7"/>
  <c r="A155" i="7"/>
  <c r="A185" i="7"/>
  <c r="A209" i="7"/>
  <c r="A197" i="7"/>
  <c r="A233" i="7"/>
  <c r="A257" i="7"/>
  <c r="A275" i="7"/>
  <c r="A317" i="7"/>
  <c r="A341" i="7"/>
  <c r="A383" i="7"/>
  <c r="A371" i="7"/>
  <c r="A401" i="7"/>
  <c r="A425" i="7"/>
  <c r="A413" i="7"/>
  <c r="A443" i="7"/>
  <c r="A473" i="7"/>
  <c r="A503" i="7"/>
  <c r="A491" i="7"/>
  <c r="A527" i="7"/>
  <c r="A515" i="7"/>
  <c r="A551" i="7"/>
  <c r="A539" i="7"/>
  <c r="A731" i="7"/>
  <c r="A713" i="7"/>
  <c r="A761" i="7"/>
  <c r="A749" i="7"/>
  <c r="A446" i="1" l="1"/>
  <c r="A742" i="1"/>
  <c r="A561" i="1"/>
  <c r="A785" i="1"/>
  <c r="A37" i="1"/>
  <c r="A132" i="7"/>
  <c r="A156" i="7"/>
  <c r="A186" i="7"/>
  <c r="A210" i="7"/>
  <c r="A198" i="7"/>
  <c r="A234" i="7"/>
  <c r="A258" i="7"/>
  <c r="A276" i="7"/>
  <c r="A318" i="7"/>
  <c r="A342" i="7"/>
  <c r="A384" i="7"/>
  <c r="A372" i="7"/>
  <c r="A402" i="7"/>
  <c r="A426" i="7"/>
  <c r="A414" i="7"/>
  <c r="A444" i="7"/>
  <c r="A474" i="7"/>
  <c r="A504" i="7"/>
  <c r="A492" i="7"/>
  <c r="A528" i="7"/>
  <c r="A516" i="7"/>
  <c r="A552" i="7"/>
  <c r="A540" i="7"/>
  <c r="A732" i="7"/>
  <c r="A714" i="7"/>
  <c r="A762" i="7"/>
  <c r="A750" i="7"/>
  <c r="A786" i="1" l="1"/>
  <c r="A743" i="1"/>
  <c r="A742" i="7"/>
  <c r="A562" i="1"/>
  <c r="A447" i="1"/>
  <c r="A38" i="1"/>
  <c r="A133" i="7"/>
  <c r="A157" i="7"/>
  <c r="A187" i="7"/>
  <c r="A211" i="7"/>
  <c r="A199" i="7"/>
  <c r="A235" i="7"/>
  <c r="A259" i="7"/>
  <c r="A277" i="7"/>
  <c r="A319" i="7"/>
  <c r="A343" i="7"/>
  <c r="A385" i="7"/>
  <c r="A373" i="7"/>
  <c r="A403" i="7"/>
  <c r="A427" i="7"/>
  <c r="A415" i="7"/>
  <c r="A445" i="7"/>
  <c r="A475" i="7"/>
  <c r="A505" i="7"/>
  <c r="A493" i="7"/>
  <c r="A529" i="7"/>
  <c r="A517" i="7"/>
  <c r="A553" i="7"/>
  <c r="A541" i="7"/>
  <c r="A733" i="7"/>
  <c r="A715" i="7"/>
  <c r="A763" i="7"/>
  <c r="A751" i="7"/>
  <c r="A448" i="1" l="1"/>
  <c r="A744" i="1"/>
  <c r="A743" i="7"/>
  <c r="A563" i="1"/>
  <c r="A562" i="7"/>
  <c r="A787" i="1"/>
  <c r="A39" i="1"/>
  <c r="A134" i="7"/>
  <c r="A158" i="7"/>
  <c r="A188" i="7"/>
  <c r="A212" i="7"/>
  <c r="A200" i="7"/>
  <c r="A236" i="7"/>
  <c r="A260" i="7"/>
  <c r="A278" i="7"/>
  <c r="A320" i="7"/>
  <c r="A344" i="7"/>
  <c r="A386" i="7"/>
  <c r="A374" i="7"/>
  <c r="A404" i="7"/>
  <c r="A428" i="7"/>
  <c r="A416" i="7"/>
  <c r="A446" i="7"/>
  <c r="A476" i="7"/>
  <c r="A506" i="7"/>
  <c r="A494" i="7"/>
  <c r="A530" i="7"/>
  <c r="A518" i="7"/>
  <c r="A554" i="7"/>
  <c r="A542" i="7"/>
  <c r="A734" i="7"/>
  <c r="A716" i="7"/>
  <c r="A764" i="7"/>
  <c r="A752" i="7"/>
  <c r="A745" i="1" l="1"/>
  <c r="A744" i="7"/>
  <c r="A564" i="1"/>
  <c r="A563" i="7"/>
  <c r="A788" i="1"/>
  <c r="A449" i="1"/>
  <c r="A40" i="1"/>
  <c r="A135" i="7"/>
  <c r="A159" i="7"/>
  <c r="A189" i="7"/>
  <c r="A213" i="7"/>
  <c r="A201" i="7"/>
  <c r="A237" i="7"/>
  <c r="A261" i="7"/>
  <c r="A279" i="7"/>
  <c r="A321" i="7"/>
  <c r="A345" i="7"/>
  <c r="A387" i="7"/>
  <c r="A375" i="7"/>
  <c r="A405" i="7"/>
  <c r="A429" i="7"/>
  <c r="A417" i="7"/>
  <c r="A447" i="7"/>
  <c r="A477" i="7"/>
  <c r="A507" i="7"/>
  <c r="A495" i="7"/>
  <c r="A531" i="7"/>
  <c r="A519" i="7"/>
  <c r="A555" i="7"/>
  <c r="A543" i="7"/>
  <c r="A735" i="7"/>
  <c r="A717" i="7"/>
  <c r="A765" i="7"/>
  <c r="A753" i="7"/>
  <c r="A565" i="1" l="1"/>
  <c r="A564" i="7"/>
  <c r="A789" i="1"/>
  <c r="A450" i="1"/>
  <c r="A745" i="7"/>
  <c r="A41" i="1"/>
  <c r="A16" i="7"/>
  <c r="A10" i="7"/>
  <c r="A28" i="7"/>
  <c r="A22" i="7"/>
  <c r="A40" i="7"/>
  <c r="A34" i="7"/>
  <c r="A124" i="7"/>
  <c r="A118" i="7"/>
  <c r="A142" i="7"/>
  <c r="A136" i="7"/>
  <c r="A160" i="7"/>
  <c r="A148" i="7"/>
  <c r="A172" i="7"/>
  <c r="A166" i="7"/>
  <c r="A190" i="7"/>
  <c r="A178" i="7"/>
  <c r="A214" i="7"/>
  <c r="A202" i="7"/>
  <c r="A226" i="7"/>
  <c r="A220" i="7"/>
  <c r="A244" i="7"/>
  <c r="A238" i="7"/>
  <c r="A262" i="7"/>
  <c r="A250" i="7"/>
  <c r="A280" i="7"/>
  <c r="A268" i="7"/>
  <c r="A292" i="7"/>
  <c r="A286" i="7"/>
  <c r="A304" i="7"/>
  <c r="A298" i="7"/>
  <c r="A322" i="7"/>
  <c r="A310" i="7"/>
  <c r="A334" i="7"/>
  <c r="A328" i="7"/>
  <c r="A352" i="7"/>
  <c r="A346" i="7"/>
  <c r="A364" i="7"/>
  <c r="A358" i="7"/>
  <c r="A388" i="7"/>
  <c r="A376" i="7"/>
  <c r="A406" i="7"/>
  <c r="A394" i="7"/>
  <c r="A430" i="7"/>
  <c r="A418" i="7"/>
  <c r="A448" i="7"/>
  <c r="A436" i="7"/>
  <c r="A484" i="7"/>
  <c r="A478" i="7"/>
  <c r="A508" i="7"/>
  <c r="A496" i="7"/>
  <c r="A532" i="7"/>
  <c r="A520" i="7"/>
  <c r="A556" i="7"/>
  <c r="A544" i="7"/>
  <c r="A736" i="7"/>
  <c r="A718" i="7"/>
  <c r="A766" i="7"/>
  <c r="A754" i="7"/>
  <c r="A778" i="7"/>
  <c r="A772" i="7"/>
  <c r="A784" i="7"/>
  <c r="A11" i="7"/>
  <c r="A790" i="1" l="1"/>
  <c r="A451" i="1"/>
  <c r="A566" i="1"/>
  <c r="A565" i="7"/>
  <c r="A42" i="1"/>
  <c r="A23" i="7"/>
  <c r="A17" i="7"/>
  <c r="A35" i="7"/>
  <c r="A29" i="7"/>
  <c r="A41" i="7"/>
  <c r="A119" i="7"/>
  <c r="A137" i="7"/>
  <c r="A125" i="7"/>
  <c r="A149" i="7"/>
  <c r="A143" i="7"/>
  <c r="A167" i="7"/>
  <c r="A161" i="7"/>
  <c r="A179" i="7"/>
  <c r="A173" i="7"/>
  <c r="A203" i="7"/>
  <c r="A191" i="7"/>
  <c r="A221" i="7"/>
  <c r="A215" i="7"/>
  <c r="A239" i="7"/>
  <c r="A227" i="7"/>
  <c r="A251" i="7"/>
  <c r="A245" i="7"/>
  <c r="A269" i="7"/>
  <c r="A263" i="7"/>
  <c r="A287" i="7"/>
  <c r="A281" i="7"/>
  <c r="A299" i="7"/>
  <c r="A293" i="7"/>
  <c r="A311" i="7"/>
  <c r="A305" i="7"/>
  <c r="A329" i="7"/>
  <c r="A323" i="7"/>
  <c r="A347" i="7"/>
  <c r="A335" i="7"/>
  <c r="A359" i="7"/>
  <c r="A353" i="7"/>
  <c r="A377" i="7"/>
  <c r="A365" i="7"/>
  <c r="A395" i="7"/>
  <c r="A389" i="7"/>
  <c r="A419" i="7"/>
  <c r="A407" i="7"/>
  <c r="A437" i="7"/>
  <c r="A431" i="7"/>
  <c r="A449" i="7"/>
  <c r="A479" i="7"/>
  <c r="A497" i="7"/>
  <c r="A485" i="7"/>
  <c r="A521" i="7"/>
  <c r="A509" i="7"/>
  <c r="A545" i="7"/>
  <c r="A533" i="7"/>
  <c r="A557" i="7"/>
  <c r="A719" i="7"/>
  <c r="A755" i="7"/>
  <c r="A737" i="7"/>
  <c r="A773" i="7"/>
  <c r="A767" i="7"/>
  <c r="A785" i="7"/>
  <c r="A779" i="7"/>
  <c r="A12" i="7"/>
  <c r="A452" i="1" l="1"/>
  <c r="A567" i="1"/>
  <c r="A566" i="7"/>
  <c r="A791" i="1"/>
  <c r="A790" i="7"/>
  <c r="A43" i="1"/>
  <c r="A24" i="7"/>
  <c r="A18" i="7"/>
  <c r="A36" i="7"/>
  <c r="A30" i="7"/>
  <c r="A42" i="7"/>
  <c r="A120" i="7"/>
  <c r="A138" i="7"/>
  <c r="A126" i="7"/>
  <c r="A150" i="7"/>
  <c r="A144" i="7"/>
  <c r="A168" i="7"/>
  <c r="A162" i="7"/>
  <c r="A180" i="7"/>
  <c r="A174" i="7"/>
  <c r="A204" i="7"/>
  <c r="A192" i="7"/>
  <c r="A222" i="7"/>
  <c r="A216" i="7"/>
  <c r="A240" i="7"/>
  <c r="A228" i="7"/>
  <c r="A252" i="7"/>
  <c r="A246" i="7"/>
  <c r="A270" i="7"/>
  <c r="A264" i="7"/>
  <c r="A288" i="7"/>
  <c r="A282" i="7"/>
  <c r="A300" i="7"/>
  <c r="A294" i="7"/>
  <c r="A312" i="7"/>
  <c r="A306" i="7"/>
  <c r="A330" i="7"/>
  <c r="A324" i="7"/>
  <c r="A348" i="7"/>
  <c r="A336" i="7"/>
  <c r="A360" i="7"/>
  <c r="A354" i="7"/>
  <c r="A378" i="7"/>
  <c r="A366" i="7"/>
  <c r="A396" i="7"/>
  <c r="A390" i="7"/>
  <c r="A420" i="7"/>
  <c r="A408" i="7"/>
  <c r="A438" i="7"/>
  <c r="A432" i="7"/>
  <c r="A450" i="7"/>
  <c r="A480" i="7"/>
  <c r="A498" i="7"/>
  <c r="A486" i="7"/>
  <c r="A522" i="7"/>
  <c r="A510" i="7"/>
  <c r="A546" i="7"/>
  <c r="A534" i="7"/>
  <c r="A558" i="7"/>
  <c r="A720" i="7"/>
  <c r="A756" i="7"/>
  <c r="A738" i="7"/>
  <c r="A774" i="7"/>
  <c r="A768" i="7"/>
  <c r="A786" i="7"/>
  <c r="A780" i="7"/>
  <c r="A13" i="7"/>
  <c r="A568" i="1" l="1"/>
  <c r="A567" i="7"/>
  <c r="A792" i="1"/>
  <c r="A791" i="7"/>
  <c r="A453" i="1"/>
  <c r="A44" i="1"/>
  <c r="A25" i="7"/>
  <c r="A19" i="7"/>
  <c r="A37" i="7"/>
  <c r="A31" i="7"/>
  <c r="A43" i="7"/>
  <c r="A121" i="7"/>
  <c r="A139" i="7"/>
  <c r="A127" i="7"/>
  <c r="A151" i="7"/>
  <c r="A145" i="7"/>
  <c r="A169" i="7"/>
  <c r="A163" i="7"/>
  <c r="A181" i="7"/>
  <c r="A175" i="7"/>
  <c r="A205" i="7"/>
  <c r="A193" i="7"/>
  <c r="A223" i="7"/>
  <c r="A217" i="7"/>
  <c r="A241" i="7"/>
  <c r="A229" i="7"/>
  <c r="A253" i="7"/>
  <c r="A247" i="7"/>
  <c r="A271" i="7"/>
  <c r="A265" i="7"/>
  <c r="A289" i="7"/>
  <c r="A283" i="7"/>
  <c r="A301" i="7"/>
  <c r="A295" i="7"/>
  <c r="A313" i="7"/>
  <c r="A307" i="7"/>
  <c r="A331" i="7"/>
  <c r="A325" i="7"/>
  <c r="A349" i="7"/>
  <c r="A337" i="7"/>
  <c r="A361" i="7"/>
  <c r="A355" i="7"/>
  <c r="A379" i="7"/>
  <c r="A367" i="7"/>
  <c r="A397" i="7"/>
  <c r="A391" i="7"/>
  <c r="A421" i="7"/>
  <c r="A409" i="7"/>
  <c r="A439" i="7"/>
  <c r="A433" i="7"/>
  <c r="A451" i="7"/>
  <c r="A481" i="7"/>
  <c r="A499" i="7"/>
  <c r="A487" i="7"/>
  <c r="A523" i="7"/>
  <c r="A511" i="7"/>
  <c r="A547" i="7"/>
  <c r="A535" i="7"/>
  <c r="A559" i="7"/>
  <c r="A721" i="7"/>
  <c r="A757" i="7"/>
  <c r="A739" i="7"/>
  <c r="A775" i="7"/>
  <c r="A769" i="7"/>
  <c r="A787" i="7"/>
  <c r="A781" i="7"/>
  <c r="A793" i="1" l="1"/>
  <c r="A792" i="7"/>
  <c r="A454" i="1"/>
  <c r="A569" i="1"/>
  <c r="A568" i="7"/>
  <c r="A45" i="1"/>
  <c r="A14" i="7"/>
  <c r="A8" i="7"/>
  <c r="A26" i="7"/>
  <c r="A20" i="7"/>
  <c r="A38" i="7"/>
  <c r="A32" i="7"/>
  <c r="A44" i="7"/>
  <c r="A122" i="7"/>
  <c r="A140" i="7"/>
  <c r="A128" i="7"/>
  <c r="A152" i="7"/>
  <c r="A146" i="7"/>
  <c r="A170" i="7"/>
  <c r="A164" i="7"/>
  <c r="A182" i="7"/>
  <c r="A176" i="7"/>
  <c r="A206" i="7"/>
  <c r="A194" i="7"/>
  <c r="A224" i="7"/>
  <c r="A218" i="7"/>
  <c r="A242" i="7"/>
  <c r="A230" i="7"/>
  <c r="A254" i="7"/>
  <c r="A248" i="7"/>
  <c r="A272" i="7"/>
  <c r="A266" i="7"/>
  <c r="A290" i="7"/>
  <c r="A284" i="7"/>
  <c r="A302" i="7"/>
  <c r="A296" i="7"/>
  <c r="A314" i="7"/>
  <c r="A308" i="7"/>
  <c r="A332" i="7"/>
  <c r="A326" i="7"/>
  <c r="A350" i="7"/>
  <c r="A338" i="7"/>
  <c r="A362" i="7"/>
  <c r="A356" i="7"/>
  <c r="A380" i="7"/>
  <c r="A368" i="7"/>
  <c r="A398" i="7"/>
  <c r="A392" i="7"/>
  <c r="A422" i="7"/>
  <c r="A410" i="7"/>
  <c r="A440" i="7"/>
  <c r="A434" i="7"/>
  <c r="A452" i="7"/>
  <c r="A482" i="7"/>
  <c r="A470" i="7"/>
  <c r="A500" i="7"/>
  <c r="A488" i="7"/>
  <c r="A524" i="7"/>
  <c r="A512" i="7"/>
  <c r="A548" i="7"/>
  <c r="A536" i="7"/>
  <c r="A560" i="7"/>
  <c r="A722" i="7"/>
  <c r="A758" i="7"/>
  <c r="A740" i="7"/>
  <c r="A776" i="7"/>
  <c r="A770" i="7"/>
  <c r="A788" i="7"/>
  <c r="A782" i="7"/>
  <c r="A9" i="7"/>
  <c r="A455" i="1" l="1"/>
  <c r="A454" i="7"/>
  <c r="A570" i="1"/>
  <c r="A569" i="7"/>
  <c r="A794" i="1"/>
  <c r="A793" i="7"/>
  <c r="A46" i="1"/>
  <c r="A21" i="7"/>
  <c r="A15" i="7"/>
  <c r="A33" i="7"/>
  <c r="A27" i="7"/>
  <c r="A45" i="7"/>
  <c r="A39" i="7"/>
  <c r="A117" i="7"/>
  <c r="A129" i="7"/>
  <c r="A123" i="7"/>
  <c r="A147" i="7"/>
  <c r="A141" i="7"/>
  <c r="A165" i="7"/>
  <c r="A153" i="7"/>
  <c r="A177" i="7"/>
  <c r="A171" i="7"/>
  <c r="A195" i="7"/>
  <c r="A183" i="7"/>
  <c r="A219" i="7"/>
  <c r="A207" i="7"/>
  <c r="A231" i="7"/>
  <c r="A225" i="7"/>
  <c r="A249" i="7"/>
  <c r="A243" i="7"/>
  <c r="A267" i="7"/>
  <c r="A255" i="7"/>
  <c r="A285" i="7"/>
  <c r="A273" i="7"/>
  <c r="A297" i="7"/>
  <c r="A291" i="7"/>
  <c r="A309" i="7"/>
  <c r="A303" i="7"/>
  <c r="A327" i="7"/>
  <c r="A315" i="7"/>
  <c r="A339" i="7"/>
  <c r="A333" i="7"/>
  <c r="A357" i="7"/>
  <c r="A351" i="7"/>
  <c r="A369" i="7"/>
  <c r="A363" i="7"/>
  <c r="A393" i="7"/>
  <c r="A381" i="7"/>
  <c r="A411" i="7"/>
  <c r="A399" i="7"/>
  <c r="A435" i="7"/>
  <c r="A423" i="7"/>
  <c r="A453" i="7"/>
  <c r="A441" i="7"/>
  <c r="A471" i="7"/>
  <c r="A489" i="7"/>
  <c r="A483" i="7"/>
  <c r="A513" i="7"/>
  <c r="A501" i="7"/>
  <c r="A537" i="7"/>
  <c r="A525" i="7"/>
  <c r="A561" i="7"/>
  <c r="A549" i="7"/>
  <c r="A741" i="7"/>
  <c r="A723" i="7"/>
  <c r="A771" i="7"/>
  <c r="A759" i="7"/>
  <c r="A783" i="7"/>
  <c r="A777" i="7"/>
  <c r="A789" i="7"/>
  <c r="A795" i="1" l="1"/>
  <c r="A794" i="7"/>
  <c r="A571" i="1"/>
  <c r="A570" i="7"/>
  <c r="A456" i="1"/>
  <c r="A455" i="7"/>
  <c r="A47" i="1"/>
  <c r="A46" i="7"/>
  <c r="A457" i="1" l="1"/>
  <c r="A456" i="7"/>
  <c r="A572" i="1"/>
  <c r="A571" i="7"/>
  <c r="A796" i="1"/>
  <c r="A795" i="7"/>
  <c r="A48" i="1"/>
  <c r="A47" i="7"/>
  <c r="A797" i="1" l="1"/>
  <c r="A796" i="7"/>
  <c r="A573" i="1"/>
  <c r="A572" i="7"/>
  <c r="A458" i="1"/>
  <c r="A457" i="7"/>
  <c r="A49" i="1"/>
  <c r="A48" i="7"/>
  <c r="A574" i="1" l="1"/>
  <c r="A573" i="7"/>
  <c r="A459" i="1"/>
  <c r="A458" i="7"/>
  <c r="A798" i="1"/>
  <c r="A797" i="7"/>
  <c r="A50" i="1"/>
  <c r="A49" i="7"/>
  <c r="A460" i="1" l="1"/>
  <c r="A459" i="7"/>
  <c r="A799" i="1"/>
  <c r="A798" i="7"/>
  <c r="A575" i="1"/>
  <c r="A574" i="7"/>
  <c r="A51" i="1"/>
  <c r="A52" i="1" s="1"/>
  <c r="A50" i="7"/>
  <c r="A576" i="1" l="1"/>
  <c r="A575" i="7"/>
  <c r="A800" i="1"/>
  <c r="A799" i="7"/>
  <c r="A461" i="1"/>
  <c r="A460" i="7"/>
  <c r="A53" i="1"/>
  <c r="A52" i="7"/>
  <c r="A51" i="7"/>
  <c r="A801" i="1" l="1"/>
  <c r="A800" i="7"/>
  <c r="A462" i="1"/>
  <c r="A461" i="7"/>
  <c r="A577" i="1"/>
  <c r="A576" i="7"/>
  <c r="A54" i="1"/>
  <c r="A53" i="7"/>
  <c r="A463" i="1" l="1"/>
  <c r="A462" i="7"/>
  <c r="A578" i="1"/>
  <c r="A577" i="7"/>
  <c r="A802" i="1"/>
  <c r="A801" i="7"/>
  <c r="A55" i="1"/>
  <c r="A54" i="7"/>
  <c r="A579" i="1" l="1"/>
  <c r="A578" i="7"/>
  <c r="A803" i="1"/>
  <c r="A802" i="7"/>
  <c r="A464" i="1"/>
  <c r="A463" i="7"/>
  <c r="A56" i="1"/>
  <c r="A55" i="7"/>
  <c r="A465" i="1" l="1"/>
  <c r="A464" i="7"/>
  <c r="A804" i="1"/>
  <c r="A580" i="1"/>
  <c r="A579" i="7"/>
  <c r="A57" i="1"/>
  <c r="A56" i="7"/>
  <c r="A581" i="1" l="1"/>
  <c r="A580" i="7"/>
  <c r="A805" i="1"/>
  <c r="A466" i="1"/>
  <c r="A465" i="7"/>
  <c r="A58" i="1"/>
  <c r="A57" i="7"/>
  <c r="A806" i="1" l="1"/>
  <c r="A467" i="1"/>
  <c r="A466" i="7"/>
  <c r="A582" i="1"/>
  <c r="A581" i="7"/>
  <c r="A59" i="1"/>
  <c r="A58" i="7"/>
  <c r="A468" i="1" l="1"/>
  <c r="A467" i="7"/>
  <c r="A583" i="1"/>
  <c r="A582" i="7"/>
  <c r="A807" i="1"/>
  <c r="A60" i="1"/>
  <c r="A59" i="7"/>
  <c r="A584" i="1" l="1"/>
  <c r="A583" i="7"/>
  <c r="A808" i="1"/>
  <c r="A469" i="1"/>
  <c r="A468" i="7"/>
  <c r="A61" i="1"/>
  <c r="A60" i="7"/>
  <c r="A809" i="1" l="1"/>
  <c r="A469" i="7"/>
  <c r="A585" i="1"/>
  <c r="A584" i="7"/>
  <c r="A62" i="1"/>
  <c r="A61" i="7"/>
  <c r="A586" i="1" l="1"/>
  <c r="A585" i="7"/>
  <c r="A810" i="1"/>
  <c r="A63" i="1"/>
  <c r="A62" i="7"/>
  <c r="A811" i="1" l="1"/>
  <c r="A587" i="1"/>
  <c r="A586" i="7"/>
  <c r="A64" i="1"/>
  <c r="A63" i="7"/>
  <c r="A588" i="1" l="1"/>
  <c r="A587" i="7"/>
  <c r="A812" i="1"/>
  <c r="A65" i="1"/>
  <c r="A66" i="1" s="1"/>
  <c r="A67" i="1" s="1"/>
  <c r="A64" i="7"/>
  <c r="A813" i="1" l="1"/>
  <c r="A589" i="1"/>
  <c r="A588" i="7"/>
  <c r="A68" i="1"/>
  <c r="A67" i="7"/>
  <c r="A66" i="7"/>
  <c r="A65" i="7"/>
  <c r="A590" i="1" l="1"/>
  <c r="A589" i="7"/>
  <c r="A814" i="1"/>
  <c r="A69" i="1"/>
  <c r="A70" i="1" s="1"/>
  <c r="A68" i="7"/>
  <c r="A815" i="1" l="1"/>
  <c r="A591" i="1"/>
  <c r="A590" i="7"/>
  <c r="A71" i="1"/>
  <c r="A72" i="1" s="1"/>
  <c r="A70" i="7"/>
  <c r="A69" i="7"/>
  <c r="A592" i="1" l="1"/>
  <c r="A591" i="7"/>
  <c r="A816" i="1"/>
  <c r="A73" i="1"/>
  <c r="A74" i="1" s="1"/>
  <c r="A72" i="7"/>
  <c r="A71" i="7"/>
  <c r="A817" i="1" l="1"/>
  <c r="A593" i="1"/>
  <c r="A592" i="7"/>
  <c r="A75" i="1"/>
  <c r="A74" i="7"/>
  <c r="A73" i="7"/>
  <c r="A594" i="1" l="1"/>
  <c r="A593" i="7"/>
  <c r="A818" i="1"/>
  <c r="A76" i="1"/>
  <c r="A75" i="7"/>
  <c r="A819" i="1" l="1"/>
  <c r="A595" i="1"/>
  <c r="A594" i="7"/>
  <c r="A77" i="1"/>
  <c r="A76" i="7"/>
  <c r="A596" i="1" l="1"/>
  <c r="A595" i="7"/>
  <c r="A820" i="1"/>
  <c r="A78" i="1"/>
  <c r="A79" i="1" s="1"/>
  <c r="A77" i="7"/>
  <c r="A821" i="1" l="1"/>
  <c r="A597" i="1"/>
  <c r="A596" i="7"/>
  <c r="A80" i="1"/>
  <c r="A79" i="7"/>
  <c r="A78" i="7"/>
  <c r="D29" i="5"/>
  <c r="E29" i="5"/>
  <c r="A598" i="1" l="1"/>
  <c r="A597" i="7"/>
  <c r="A822" i="1"/>
  <c r="A81" i="1"/>
  <c r="A80" i="7"/>
  <c r="A823" i="1" l="1"/>
  <c r="A599" i="1"/>
  <c r="A598" i="7"/>
  <c r="A82" i="1"/>
  <c r="A81" i="7"/>
  <c r="A600" i="1" l="1"/>
  <c r="A599" i="7"/>
  <c r="A824" i="1"/>
  <c r="A83" i="1"/>
  <c r="A84" i="1" s="1"/>
  <c r="A82" i="7"/>
  <c r="A825" i="1" l="1"/>
  <c r="A601" i="1"/>
  <c r="A600" i="7"/>
  <c r="A85" i="1"/>
  <c r="A84" i="7"/>
  <c r="A83" i="7"/>
  <c r="A602" i="1" l="1"/>
  <c r="A601" i="7"/>
  <c r="A826" i="1"/>
  <c r="A86" i="1"/>
  <c r="A85" i="7"/>
  <c r="A827" i="1" l="1"/>
  <c r="A603" i="1"/>
  <c r="A602" i="7"/>
  <c r="A87" i="1"/>
  <c r="A86" i="7"/>
  <c r="A604" i="1" l="1"/>
  <c r="A603" i="7"/>
  <c r="A828" i="1"/>
  <c r="A88" i="1"/>
  <c r="A87" i="7"/>
  <c r="A829" i="1" l="1"/>
  <c r="A605" i="1"/>
  <c r="A604" i="7"/>
  <c r="A89" i="1"/>
  <c r="A88" i="7"/>
  <c r="A606" i="1" l="1"/>
  <c r="A605" i="7"/>
  <c r="A830" i="1"/>
  <c r="A90" i="1"/>
  <c r="A89" i="7"/>
  <c r="A831" i="1" l="1"/>
  <c r="A607" i="1"/>
  <c r="A606" i="7"/>
  <c r="A91" i="1"/>
  <c r="A92" i="1" s="1"/>
  <c r="A90" i="7"/>
  <c r="A608" i="1" l="1"/>
  <c r="A607" i="7"/>
  <c r="A832" i="1"/>
  <c r="A93" i="1"/>
  <c r="A94" i="1" s="1"/>
  <c r="A95" i="1" s="1"/>
  <c r="A92" i="7"/>
  <c r="A91" i="7"/>
  <c r="A833" i="1" l="1"/>
  <c r="A609" i="1"/>
  <c r="A608" i="7"/>
  <c r="A96" i="1"/>
  <c r="A95" i="7"/>
  <c r="A94" i="7"/>
  <c r="A93" i="7"/>
  <c r="A610" i="1" l="1"/>
  <c r="A609" i="7"/>
  <c r="A834" i="1"/>
  <c r="A97" i="1"/>
  <c r="A96" i="7"/>
  <c r="A835" i="1" l="1"/>
  <c r="A611" i="1"/>
  <c r="A610" i="7"/>
  <c r="A98" i="1"/>
  <c r="A97" i="7"/>
  <c r="A612" i="1" l="1"/>
  <c r="A611" i="7"/>
  <c r="A836" i="1"/>
  <c r="A99" i="1"/>
  <c r="A100" i="1" s="1"/>
  <c r="A98" i="7"/>
  <c r="A837" i="1" l="1"/>
  <c r="A613" i="1"/>
  <c r="A612" i="7"/>
  <c r="A103" i="1"/>
  <c r="A102" i="7"/>
  <c r="A99" i="7"/>
  <c r="A614" i="1" l="1"/>
  <c r="A613" i="7"/>
  <c r="A838" i="1"/>
  <c r="A104" i="1"/>
  <c r="A103" i="7"/>
  <c r="A101" i="7"/>
  <c r="A100" i="7"/>
  <c r="A839" i="1" l="1"/>
  <c r="A615" i="1"/>
  <c r="A614" i="7"/>
  <c r="A105" i="1"/>
  <c r="A104" i="7"/>
  <c r="A616" i="1" l="1"/>
  <c r="A615" i="7"/>
  <c r="A840" i="1"/>
  <c r="A106" i="1"/>
  <c r="A105" i="7"/>
  <c r="A841" i="1" l="1"/>
  <c r="A617" i="1"/>
  <c r="A616" i="7"/>
  <c r="A107" i="1"/>
  <c r="A106" i="7"/>
  <c r="A618" i="1" l="1"/>
  <c r="A617" i="7"/>
  <c r="A842" i="1"/>
  <c r="A108" i="1"/>
  <c r="A107" i="7"/>
  <c r="A843" i="1" l="1"/>
  <c r="A619" i="1"/>
  <c r="A618" i="7"/>
  <c r="A109" i="1"/>
  <c r="A108" i="7"/>
  <c r="A620" i="1" l="1"/>
  <c r="A619" i="7"/>
  <c r="A844" i="1"/>
  <c r="A110" i="1"/>
  <c r="A109" i="7"/>
  <c r="A845" i="1" l="1"/>
  <c r="A621" i="1"/>
  <c r="A620" i="7"/>
  <c r="A111" i="1"/>
  <c r="A110" i="7"/>
  <c r="A622" i="1" l="1"/>
  <c r="A621" i="7"/>
  <c r="A846" i="1"/>
  <c r="A112" i="1"/>
  <c r="A111" i="7"/>
  <c r="A847" i="1" l="1"/>
  <c r="A623" i="1"/>
  <c r="A622" i="7"/>
  <c r="A113" i="1"/>
  <c r="A112" i="7"/>
  <c r="A624" i="1" l="1"/>
  <c r="A623" i="7"/>
  <c r="A848" i="1"/>
  <c r="A114" i="1"/>
  <c r="A113" i="7"/>
  <c r="A849" i="1" l="1"/>
  <c r="A625" i="1"/>
  <c r="A624" i="7"/>
  <c r="A115" i="1"/>
  <c r="A114" i="7"/>
  <c r="A626" i="1" l="1"/>
  <c r="A625" i="7"/>
  <c r="A850" i="1"/>
  <c r="A116" i="1"/>
  <c r="A115" i="7"/>
  <c r="A851" i="1" l="1"/>
  <c r="A627" i="1"/>
  <c r="A626" i="7"/>
  <c r="A116" i="7"/>
  <c r="A628" i="1" l="1"/>
  <c r="A627" i="7"/>
  <c r="A852" i="1"/>
  <c r="A853" i="1" l="1"/>
  <c r="A629" i="1"/>
  <c r="A628" i="7"/>
  <c r="A630" i="1" l="1"/>
  <c r="A629" i="7"/>
  <c r="A854" i="1"/>
  <c r="A855" i="1" l="1"/>
  <c r="A631" i="1"/>
  <c r="A630" i="7"/>
  <c r="A632" i="1" l="1"/>
  <c r="A631" i="7"/>
  <c r="A856" i="1"/>
  <c r="A857" i="1" l="1"/>
  <c r="A633" i="1"/>
  <c r="A632" i="7"/>
  <c r="A634" i="1" l="1"/>
  <c r="A633" i="7"/>
  <c r="A858" i="1"/>
  <c r="A859" i="1" l="1"/>
  <c r="A635" i="1"/>
  <c r="A634" i="7"/>
  <c r="A636" i="1" l="1"/>
  <c r="A635" i="7"/>
  <c r="A860" i="1"/>
  <c r="A861" i="1" l="1"/>
  <c r="A637" i="1"/>
  <c r="A636" i="7"/>
  <c r="A638" i="1" l="1"/>
  <c r="A637" i="7"/>
  <c r="A862" i="1"/>
  <c r="A863" i="1" l="1"/>
  <c r="A639" i="1"/>
  <c r="A638" i="7"/>
  <c r="A640" i="1" l="1"/>
  <c r="A639" i="7"/>
  <c r="A864" i="1"/>
  <c r="A865" i="1" l="1"/>
  <c r="A641" i="1"/>
  <c r="A640" i="7"/>
  <c r="A642" i="1" l="1"/>
  <c r="A641" i="7"/>
  <c r="A866" i="1"/>
  <c r="A867" i="1" l="1"/>
  <c r="A643" i="1"/>
  <c r="A642" i="7"/>
  <c r="A644" i="1" l="1"/>
  <c r="A643" i="7"/>
  <c r="A868" i="1"/>
  <c r="A869" i="1" l="1"/>
  <c r="A645" i="1"/>
  <c r="A644" i="7"/>
  <c r="A646" i="1" l="1"/>
  <c r="A645" i="7"/>
  <c r="A870" i="1"/>
  <c r="A871" i="1" l="1"/>
  <c r="A647" i="1"/>
  <c r="A646" i="7"/>
  <c r="A648" i="1" l="1"/>
  <c r="A647" i="7"/>
  <c r="A872" i="1"/>
  <c r="A873" i="1" l="1"/>
  <c r="A649" i="1"/>
  <c r="A648" i="7"/>
  <c r="A650" i="1" l="1"/>
  <c r="A649" i="7"/>
  <c r="A874" i="1"/>
  <c r="A875" i="1" l="1"/>
  <c r="A651" i="1"/>
  <c r="A650" i="7"/>
  <c r="A652" i="1" l="1"/>
  <c r="A651" i="7"/>
  <c r="A876" i="1"/>
  <c r="A877" i="1" l="1"/>
  <c r="A653" i="1"/>
  <c r="A652" i="7"/>
  <c r="A654" i="1" l="1"/>
  <c r="A653" i="7"/>
  <c r="A878" i="1"/>
  <c r="A879" i="1" l="1"/>
  <c r="A655" i="1"/>
  <c r="A654" i="7"/>
  <c r="A656" i="1" l="1"/>
  <c r="A655" i="7"/>
  <c r="A880" i="1"/>
  <c r="A881" i="1" l="1"/>
  <c r="A657" i="1"/>
  <c r="A656" i="7"/>
  <c r="A658" i="1" l="1"/>
  <c r="A657" i="7"/>
  <c r="A882" i="1"/>
  <c r="A883" i="1" l="1"/>
  <c r="A659" i="1"/>
  <c r="A658" i="7"/>
  <c r="A660" i="1" l="1"/>
  <c r="A659" i="7"/>
  <c r="A884" i="1"/>
  <c r="A885" i="1" l="1"/>
  <c r="A661" i="1"/>
  <c r="A660" i="7"/>
  <c r="A662" i="1" l="1"/>
  <c r="A661" i="7"/>
  <c r="A886" i="1"/>
  <c r="A663" i="1" l="1"/>
  <c r="A662" i="7"/>
  <c r="A887" i="1"/>
  <c r="A888" i="1" l="1"/>
  <c r="A664" i="1"/>
  <c r="A663" i="7"/>
  <c r="A665" i="1" l="1"/>
  <c r="A664" i="7"/>
  <c r="A889" i="1"/>
  <c r="A890" i="1" l="1"/>
  <c r="A666" i="1"/>
  <c r="A665" i="7"/>
  <c r="A667" i="1" l="1"/>
  <c r="A666" i="7"/>
  <c r="A891" i="1"/>
  <c r="A895" i="1" l="1"/>
  <c r="A668" i="1"/>
  <c r="A667" i="7"/>
  <c r="A669" i="1" l="1"/>
  <c r="A668" i="7"/>
  <c r="A896" i="1"/>
  <c r="A897" i="1" l="1"/>
  <c r="A670" i="1"/>
  <c r="A669" i="7"/>
  <c r="A671" i="1" l="1"/>
  <c r="A670" i="7"/>
  <c r="A898" i="1"/>
  <c r="A899" i="1" l="1"/>
  <c r="A672" i="1"/>
  <c r="A671" i="7"/>
  <c r="A673" i="1" l="1"/>
  <c r="A672" i="7"/>
  <c r="A900" i="1"/>
  <c r="A901" i="1" l="1"/>
  <c r="A674" i="1"/>
  <c r="A673" i="7"/>
  <c r="A675" i="1" l="1"/>
  <c r="A674" i="7"/>
  <c r="A902" i="1"/>
  <c r="A903" i="1" l="1"/>
  <c r="A676" i="1"/>
  <c r="A675" i="7"/>
  <c r="A677" i="1" l="1"/>
  <c r="A676" i="7"/>
  <c r="A904" i="1"/>
  <c r="A905" i="1" l="1"/>
  <c r="A678" i="1"/>
  <c r="A677" i="7"/>
  <c r="A906" i="1" l="1"/>
  <c r="A679" i="1"/>
  <c r="A678" i="7"/>
  <c r="A907" i="1" l="1"/>
  <c r="A680" i="1"/>
  <c r="A679" i="7"/>
  <c r="A908" i="1" l="1"/>
  <c r="A681" i="1"/>
  <c r="A680" i="7"/>
  <c r="A909" i="1" l="1"/>
  <c r="A682" i="1"/>
  <c r="A681" i="7"/>
  <c r="A910" i="1" l="1"/>
  <c r="A683" i="1"/>
  <c r="A682" i="7"/>
  <c r="A911" i="1" l="1"/>
  <c r="A684" i="1"/>
  <c r="A683" i="7"/>
  <c r="A912" i="1" l="1"/>
  <c r="A685" i="1"/>
  <c r="A684" i="7"/>
  <c r="A913" i="1" l="1"/>
  <c r="A686" i="1"/>
  <c r="A685" i="7"/>
  <c r="A914" i="1" l="1"/>
  <c r="A687" i="1"/>
  <c r="A686" i="7"/>
  <c r="A915" i="1" l="1"/>
  <c r="A688" i="1"/>
  <c r="A687" i="7"/>
  <c r="A916" i="1" l="1"/>
  <c r="A689" i="1"/>
  <c r="A688" i="7"/>
  <c r="A917" i="1" l="1"/>
  <c r="A690" i="1"/>
  <c r="A689" i="7"/>
  <c r="A918" i="1" l="1"/>
  <c r="A691" i="1"/>
  <c r="A690" i="7"/>
  <c r="A919" i="1" l="1"/>
  <c r="A692" i="1"/>
  <c r="A691" i="7"/>
  <c r="A920" i="1" l="1"/>
  <c r="A693" i="1"/>
  <c r="A692" i="7"/>
  <c r="A921" i="1" l="1"/>
  <c r="A694" i="1"/>
  <c r="A693" i="7"/>
  <c r="A922" i="1" l="1"/>
  <c r="A695" i="1"/>
  <c r="A694" i="7"/>
  <c r="A923" i="1" l="1"/>
  <c r="A696" i="1"/>
  <c r="A695" i="7"/>
  <c r="A924" i="1" l="1"/>
  <c r="A697" i="1"/>
  <c r="A696" i="7"/>
  <c r="A925" i="1" l="1"/>
  <c r="A698" i="1"/>
  <c r="A697" i="7"/>
  <c r="A926" i="1" l="1"/>
  <c r="A699" i="1"/>
  <c r="A698" i="7"/>
  <c r="A927" i="1" l="1"/>
  <c r="A700" i="1"/>
  <c r="A699" i="7"/>
  <c r="A928" i="1" l="1"/>
  <c r="A701" i="1"/>
  <c r="A700" i="7"/>
  <c r="A929" i="1" l="1"/>
  <c r="A702" i="1"/>
  <c r="A701" i="7"/>
  <c r="A930" i="1" l="1"/>
  <c r="A703" i="1"/>
  <c r="A702" i="7"/>
  <c r="A931" i="1" l="1"/>
  <c r="A703" i="7"/>
  <c r="A932" i="1" l="1"/>
  <c r="A933" i="1" l="1"/>
  <c r="A934" i="1" l="1"/>
  <c r="A935" i="1" l="1"/>
  <c r="A936" i="1" l="1"/>
  <c r="A937" i="1" l="1"/>
  <c r="A938" i="1" l="1"/>
  <c r="A939" i="1" l="1"/>
  <c r="A940" i="1" l="1"/>
  <c r="A941" i="1" l="1"/>
  <c r="A942" i="1" l="1"/>
  <c r="A943" i="1" l="1"/>
  <c r="A944" i="1" l="1"/>
  <c r="A945" i="1" l="1"/>
  <c r="A946" i="1" l="1"/>
  <c r="A947" i="1" l="1"/>
  <c r="A948" i="1" l="1"/>
  <c r="A949" i="1" l="1"/>
  <c r="A950" i="1" l="1"/>
  <c r="A951" i="1" l="1"/>
  <c r="A952" i="1" l="1"/>
  <c r="A953" i="1" l="1"/>
  <c r="A954" i="1" l="1"/>
  <c r="A955" i="1" l="1"/>
  <c r="A956" i="1" l="1"/>
  <c r="A957" i="1" l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l="1"/>
  <c r="A990" i="1" l="1"/>
  <c r="A991" i="1" l="1"/>
  <c r="A992" i="1" l="1"/>
  <c r="A993" i="1" l="1"/>
  <c r="A994" i="1" l="1"/>
  <c r="A995" i="1" l="1"/>
  <c r="A996" i="1" l="1"/>
  <c r="A997" i="1" l="1"/>
  <c r="A998" i="1" l="1"/>
  <c r="A999" i="1" l="1"/>
  <c r="A1000" i="1" l="1"/>
  <c r="A1001" i="1" l="1"/>
  <c r="A1002" i="1" l="1"/>
  <c r="A1003" i="1" l="1"/>
  <c r="A1004" i="1" l="1"/>
  <c r="A1005" i="1" l="1"/>
  <c r="A1006" i="1" l="1"/>
  <c r="A1007" i="1" l="1"/>
  <c r="A1008" i="1" l="1"/>
  <c r="A1009" i="1" l="1"/>
  <c r="A1010" i="1" l="1"/>
  <c r="A1011" i="1" l="1"/>
  <c r="A1012" i="1" l="1"/>
  <c r="A1013" i="1" l="1"/>
  <c r="A1014" i="1" l="1"/>
  <c r="A1015" i="1" l="1"/>
  <c r="A1016" i="1" l="1"/>
  <c r="A1017" i="1" l="1"/>
  <c r="A1018" i="1" l="1"/>
  <c r="A1019" i="1" l="1"/>
  <c r="A1020" i="1" l="1"/>
  <c r="A1021" i="1" l="1"/>
  <c r="A1022" i="1" l="1"/>
  <c r="A1023" i="1" l="1"/>
  <c r="A1024" i="1" l="1"/>
  <c r="A1025" i="1" l="1"/>
  <c r="A1026" i="1" l="1"/>
  <c r="A1027" i="1" l="1"/>
  <c r="A1028" i="1" l="1"/>
  <c r="A1029" i="1" l="1"/>
  <c r="A1030" i="1" l="1"/>
  <c r="A1031" i="1" l="1"/>
  <c r="A1032" i="1" l="1"/>
  <c r="A1033" i="1" l="1"/>
  <c r="A1034" i="1" l="1"/>
  <c r="A1035" i="1" l="1"/>
  <c r="A1036" i="1" l="1"/>
  <c r="A1037" i="1" l="1"/>
  <c r="A1038" i="1" l="1"/>
  <c r="A1039" i="1" l="1"/>
  <c r="A1040" i="1" l="1"/>
  <c r="A1041" i="1" l="1"/>
  <c r="A1042" i="1" l="1"/>
  <c r="A1043" i="1" l="1"/>
  <c r="A1044" i="1" l="1"/>
  <c r="A1045" i="1" l="1"/>
  <c r="A1046" i="1" l="1"/>
  <c r="A1047" i="1" l="1"/>
  <c r="A1048" i="1" l="1"/>
  <c r="A1049" i="1" l="1"/>
  <c r="A1050" i="1" l="1"/>
  <c r="A1051" i="1" l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</calcChain>
</file>

<file path=xl/sharedStrings.xml><?xml version="1.0" encoding="utf-8"?>
<sst xmlns="http://schemas.openxmlformats.org/spreadsheetml/2006/main" count="10109" uniqueCount="2418">
  <si>
    <t>dziś :</t>
  </si>
  <si>
    <t>Lp.</t>
  </si>
  <si>
    <t>ID</t>
  </si>
  <si>
    <t>Nr kance- laryjny</t>
  </si>
  <si>
    <t>Data wpływu wniosku</t>
  </si>
  <si>
    <t>Rodzaj zgłoszenia</t>
  </si>
  <si>
    <t>Gmina</t>
  </si>
  <si>
    <t>Obręb miejsca zamierzenia</t>
  </si>
  <si>
    <t xml:space="preserve">Nr działki geodez. </t>
  </si>
  <si>
    <t>Data zakończenia sprawy</t>
  </si>
  <si>
    <t>Sposób zakończenia</t>
  </si>
  <si>
    <t>AA</t>
  </si>
  <si>
    <t>WŚ</t>
  </si>
  <si>
    <t>Któtki opis sprawy
określenie obiektu / robót</t>
  </si>
  <si>
    <t>gminy</t>
  </si>
  <si>
    <t>sposób zakończenia</t>
  </si>
  <si>
    <t>budowa obiektu - art. 29 ust. 1</t>
  </si>
  <si>
    <t>Będzino</t>
  </si>
  <si>
    <t>brak sprzeciwu - zgłoszenie skuteczne</t>
  </si>
  <si>
    <t>tymczasowy obiekt - art. 29 ust. 1, pkt 12</t>
  </si>
  <si>
    <t>Biesiekierz</t>
  </si>
  <si>
    <t>decyzja sprzeciwu</t>
  </si>
  <si>
    <t>roboty budowlane - art. 29 ust. 2</t>
  </si>
  <si>
    <t>Bobolice</t>
  </si>
  <si>
    <t>rozbiórka obiektu - art. 31</t>
  </si>
  <si>
    <t>Manowo</t>
  </si>
  <si>
    <t>uchylenie decyzji sprzeciwu i umorzenie</t>
  </si>
  <si>
    <t>zmiana sposobu użytkowania - atr. 71</t>
  </si>
  <si>
    <t>Mielno</t>
  </si>
  <si>
    <t>Polanów</t>
  </si>
  <si>
    <t>decyzja umorzenie</t>
  </si>
  <si>
    <t>Sianów</t>
  </si>
  <si>
    <t>Świeszyno</t>
  </si>
  <si>
    <t>zgłoszenie dotyczy</t>
  </si>
  <si>
    <t>DANE</t>
  </si>
  <si>
    <t>AS</t>
  </si>
  <si>
    <t>KŻ</t>
  </si>
  <si>
    <t>AŁ</t>
  </si>
  <si>
    <t>w trakcie rozpatrywania</t>
  </si>
  <si>
    <t>Zgłoszenia wg ilość prowadzonych spraw przez osoby</t>
  </si>
  <si>
    <t>ogółem</t>
  </si>
  <si>
    <t>IN</t>
  </si>
  <si>
    <t>MS</t>
  </si>
  <si>
    <t>ŁD</t>
  </si>
  <si>
    <t>RAZEM :</t>
  </si>
  <si>
    <t>rozpatrzono</t>
  </si>
  <si>
    <t>stan na dzień:</t>
  </si>
  <si>
    <t>Wg  rodzaju trybu zgłoszenia</t>
  </si>
  <si>
    <t>rodzaj zgłoszenia</t>
  </si>
  <si>
    <t>Sprawa (krótka treść) określenie obiektu /
robót oraz miejse zamierzenia</t>
  </si>
  <si>
    <t>Imię i nazwisko inwestora 
oraz adres inwestora</t>
  </si>
  <si>
    <t>Znak sprawy
i czas załatwiania</t>
  </si>
  <si>
    <t>Data wpływu
i wszczęcia sprawy</t>
  </si>
  <si>
    <t>Uwagi
(sposób zakończenia)</t>
  </si>
  <si>
    <t>Data usunięcia obiektu tymczasowego</t>
  </si>
  <si>
    <t xml:space="preserve"> Lp i ID
nr kanc.</t>
  </si>
  <si>
    <t>Wydział Architektury
 i Budownictwa</t>
  </si>
  <si>
    <t>Data zakończenia</t>
  </si>
  <si>
    <t>Zgłoszenie zamiaru wykonywania robót budowlanych, rozbiórki, zmiany sposobu użytkowania obiektu budowlanego lub jego części</t>
  </si>
  <si>
    <t>AB.6743.__.2015.__</t>
  </si>
  <si>
    <t>przekazano wg właściwości</t>
  </si>
  <si>
    <t>BOŚ Nr
z eDOK</t>
  </si>
  <si>
    <t>BOŚ Znak sprawy</t>
  </si>
  <si>
    <t>AP</t>
  </si>
  <si>
    <t>budynek mieszkalny jednorodzinny</t>
  </si>
  <si>
    <t>310/48</t>
  </si>
  <si>
    <t>sieć wod i kan. Sanitarnej</t>
  </si>
  <si>
    <t>Konikowo</t>
  </si>
  <si>
    <t>17/9</t>
  </si>
  <si>
    <t>Wymiana pokrycia dachowego</t>
  </si>
  <si>
    <t>nr 2</t>
  </si>
  <si>
    <t>139/9</t>
  </si>
  <si>
    <t>Przyłącze kablowe</t>
  </si>
  <si>
    <t>Maszkowo</t>
  </si>
  <si>
    <t>192</t>
  </si>
  <si>
    <t>3 budynki rekreacji indywidualnej</t>
  </si>
  <si>
    <t>Sarbinowo</t>
  </si>
  <si>
    <t>58/14</t>
  </si>
  <si>
    <t>BOŚ.6743.___.2016.__</t>
  </si>
  <si>
    <t>JRWA</t>
  </si>
  <si>
    <t>trafo art.29 ust.1 pkt 2b</t>
  </si>
  <si>
    <t>sieci art.29 ust.1 pkt 19a</t>
  </si>
  <si>
    <t>jednorodzinne art.29 ust.1 pkt 1a</t>
  </si>
  <si>
    <t>budynek mieszkalno-usługowy na budynek mieszkalny</t>
  </si>
  <si>
    <t>390/36</t>
  </si>
  <si>
    <t>Remont dachu na części obiektu</t>
  </si>
  <si>
    <t>Mścice</t>
  </si>
  <si>
    <t>121/20</t>
  </si>
  <si>
    <t>Przydomowa oczyszczalnia ścieków</t>
  </si>
  <si>
    <t>Tymień</t>
  </si>
  <si>
    <t>142/12</t>
  </si>
  <si>
    <t>Łekno</t>
  </si>
  <si>
    <t>42/1</t>
  </si>
  <si>
    <t>Dobiesławiec</t>
  </si>
  <si>
    <t>93/8</t>
  </si>
  <si>
    <t>Budowa zjazdu z drogi powiatowej</t>
  </si>
  <si>
    <t>Będzinko</t>
  </si>
  <si>
    <t>354</t>
  </si>
  <si>
    <t>301/3</t>
  </si>
  <si>
    <t>Dunowo</t>
  </si>
  <si>
    <t>89/20</t>
  </si>
  <si>
    <t xml:space="preserve">zbiornik bezodpływowy  </t>
  </si>
  <si>
    <t>budowa wiaty drewnianej 7mx5m</t>
  </si>
  <si>
    <t>296/1</t>
  </si>
  <si>
    <t>budowa sieci elektroenergetycznej 0,4kV wraz z rozbiórką odcinka linii napowietrznej 0,4kV w m. Policko</t>
  </si>
  <si>
    <t xml:space="preserve">383/3, 4/13, 4/11,4/29, 4/31 </t>
  </si>
  <si>
    <t>Policko obręb Dęborogi</t>
  </si>
  <si>
    <t>tymczasowe zadaszenie</t>
  </si>
  <si>
    <t>47/20</t>
  </si>
  <si>
    <t>45/26, 45/27</t>
  </si>
  <si>
    <t>rozbudowa z nadbudową budynku gospdoarczego ze zmiana sposobu użytkowania na mieszkalny</t>
  </si>
  <si>
    <t>150/5</t>
  </si>
  <si>
    <t>zespół 3 budynków mieszkalnych</t>
  </si>
  <si>
    <t>45/18</t>
  </si>
  <si>
    <t>45/19</t>
  </si>
  <si>
    <t>78/55</t>
  </si>
  <si>
    <t>budynek mieszkalny jendorodzinny</t>
  </si>
  <si>
    <t>45/42</t>
  </si>
  <si>
    <t>45/39</t>
  </si>
  <si>
    <t>45/44</t>
  </si>
  <si>
    <t>45/43</t>
  </si>
  <si>
    <t>sieć energetyczna</t>
  </si>
  <si>
    <t>Gąski</t>
  </si>
  <si>
    <t>144/12, 144/21, 143/8, 142/19</t>
  </si>
  <si>
    <t>budynek mieszkalny jednorodzinny , budynek rekreacji indywidualnej</t>
  </si>
  <si>
    <t>81/64</t>
  </si>
  <si>
    <t>budynek gospodarczy</t>
  </si>
  <si>
    <t>387/16</t>
  </si>
  <si>
    <t>zjazd z drogi gminnej</t>
  </si>
  <si>
    <t>Chłopy</t>
  </si>
  <si>
    <t>75</t>
  </si>
  <si>
    <t>Strzeżenice</t>
  </si>
  <si>
    <t>211/28</t>
  </si>
  <si>
    <t xml:space="preserve">Strzeżenice </t>
  </si>
  <si>
    <t>211/27</t>
  </si>
  <si>
    <t>146/3</t>
  </si>
  <si>
    <t>Budowa przyłacza ze stacja transformatorową</t>
  </si>
  <si>
    <t>165/1,165/2</t>
  </si>
  <si>
    <t>Rozbudowa budynku mieszkalnego jednorodzinnego</t>
  </si>
  <si>
    <t>172/4</t>
  </si>
  <si>
    <t>Budynek mieszkalny i gospdorczy</t>
  </si>
  <si>
    <t>Chociwle</t>
  </si>
  <si>
    <t>54/1, 52/10, 56/3</t>
  </si>
  <si>
    <t>Cztery zjazdy z drogi powiatowej</t>
  </si>
  <si>
    <t>nr 4</t>
  </si>
  <si>
    <t>57</t>
  </si>
  <si>
    <t>Ganek</t>
  </si>
  <si>
    <t>Sucha Koszalińska</t>
  </si>
  <si>
    <t>47/23</t>
  </si>
  <si>
    <t>Niekłonice</t>
  </si>
  <si>
    <t>70/3</t>
  </si>
  <si>
    <t>budynek rekreacji indywidualnej</t>
  </si>
  <si>
    <t>Niedalino</t>
  </si>
  <si>
    <t>311</t>
  </si>
  <si>
    <t>sieć wod.-kan.</t>
  </si>
  <si>
    <t>Mielenko</t>
  </si>
  <si>
    <t>65/3, 65/4, 65/6, 65/12, 64/15</t>
  </si>
  <si>
    <t>Mierzym</t>
  </si>
  <si>
    <t>143/3</t>
  </si>
  <si>
    <t>przebudowan sieci wodociągowej</t>
  </si>
  <si>
    <t>Świemino</t>
  </si>
  <si>
    <t>70/20</t>
  </si>
  <si>
    <t>budowa dwóch zjazdow</t>
  </si>
  <si>
    <t>Gniazdowo</t>
  </si>
  <si>
    <t>59/2, 61/1</t>
  </si>
  <si>
    <t>oczko wodne</t>
  </si>
  <si>
    <t>Tatów</t>
  </si>
  <si>
    <t>123</t>
  </si>
  <si>
    <t>Cieszyn</t>
  </si>
  <si>
    <t>81/17</t>
  </si>
  <si>
    <t>obiekt tymczasowy</t>
  </si>
  <si>
    <t>Unieście</t>
  </si>
  <si>
    <t>238/7</t>
  </si>
  <si>
    <t>tymczasowa wiata handlowa</t>
  </si>
  <si>
    <t>363/1</t>
  </si>
  <si>
    <t>Wodociąg</t>
  </si>
  <si>
    <t>Sianów nr 7, 3, 2, , Skibno, Sucha Koszalińska, Kleszcze, Osieki, Rzepkowo</t>
  </si>
  <si>
    <t>wg wykazu</t>
  </si>
  <si>
    <t>Budynek mieszkalny jednorodzinny</t>
  </si>
  <si>
    <t>Sieciemin</t>
  </si>
  <si>
    <t>38/2</t>
  </si>
  <si>
    <t>brak wpisu</t>
  </si>
  <si>
    <t>przyłącze wod-kan</t>
  </si>
  <si>
    <t>158/5</t>
  </si>
  <si>
    <t xml:space="preserve">Budynek gospdoarczy </t>
  </si>
  <si>
    <t xml:space="preserve">Węgorzewo </t>
  </si>
  <si>
    <t>548</t>
  </si>
  <si>
    <t>Remont dachu na budynku mieszkalnym</t>
  </si>
  <si>
    <t>7/3</t>
  </si>
  <si>
    <t>remont drogi powiatowej</t>
  </si>
  <si>
    <t>Kotłowo</t>
  </si>
  <si>
    <t>17/3</t>
  </si>
  <si>
    <t>233/11</t>
  </si>
  <si>
    <t>mała architektura</t>
  </si>
  <si>
    <t>239</t>
  </si>
  <si>
    <t>Strzekęcino</t>
  </si>
  <si>
    <t>16/31</t>
  </si>
  <si>
    <t>Zegrze Pomorskie</t>
  </si>
  <si>
    <t>232</t>
  </si>
  <si>
    <t>1714/P/16</t>
  </si>
  <si>
    <t>odwiert studni, zbiornika bezodpływowy</t>
  </si>
  <si>
    <t>25/13</t>
  </si>
  <si>
    <t>25/12</t>
  </si>
  <si>
    <t>tymczasowa wiata - ogródek gastronomiczny</t>
  </si>
  <si>
    <t>824</t>
  </si>
  <si>
    <t>Garaż</t>
  </si>
  <si>
    <t>183/4</t>
  </si>
  <si>
    <t>garaż</t>
  </si>
  <si>
    <t>136/26</t>
  </si>
  <si>
    <t>SR</t>
  </si>
  <si>
    <t>2233/P/16</t>
  </si>
  <si>
    <t xml:space="preserve">tymczasowy obiekt </t>
  </si>
  <si>
    <t>295/8</t>
  </si>
  <si>
    <t>2234/P/16</t>
  </si>
  <si>
    <t>157/136,193,182/5</t>
  </si>
  <si>
    <t>2235/P/16</t>
  </si>
  <si>
    <t>Nowe Bielice</t>
  </si>
  <si>
    <t>193</t>
  </si>
  <si>
    <t>budowa nowego budynku</t>
  </si>
  <si>
    <t>54/8</t>
  </si>
  <si>
    <t>2238/P/16</t>
  </si>
  <si>
    <t>2243/P/16</t>
  </si>
  <si>
    <t>Budowa nowego budynku</t>
  </si>
  <si>
    <t>54/9</t>
  </si>
  <si>
    <t>2180/P/16</t>
  </si>
  <si>
    <t>postawienie namiotu</t>
  </si>
  <si>
    <t>179/3</t>
  </si>
  <si>
    <t>2274/P/16</t>
  </si>
  <si>
    <t xml:space="preserve">prowadzenie kablowej linii energetycznej </t>
  </si>
  <si>
    <t xml:space="preserve">Kościernica </t>
  </si>
  <si>
    <t>124/2,34,118/1</t>
  </si>
  <si>
    <t>2267/P/16</t>
  </si>
  <si>
    <t>Osieki</t>
  </si>
  <si>
    <t>59/1</t>
  </si>
  <si>
    <t>2264/P/16</t>
  </si>
  <si>
    <t xml:space="preserve">instalacja przydomowej oczyszczalni ścieków </t>
  </si>
  <si>
    <t>Chlebowo</t>
  </si>
  <si>
    <t>242</t>
  </si>
  <si>
    <t>2252/P/16</t>
  </si>
  <si>
    <t>wymiana pokrycia dachowego</t>
  </si>
  <si>
    <t>Smiechów</t>
  </si>
  <si>
    <t>133</t>
  </si>
  <si>
    <t>2366/P/16</t>
  </si>
  <si>
    <t xml:space="preserve">remont chodnika </t>
  </si>
  <si>
    <t>212/13</t>
  </si>
  <si>
    <t>2357/P/16</t>
  </si>
  <si>
    <t xml:space="preserve">Stare Bielice </t>
  </si>
  <si>
    <t>289/1</t>
  </si>
  <si>
    <t>2246/P/16</t>
  </si>
  <si>
    <t>Chałupy</t>
  </si>
  <si>
    <t>88/12</t>
  </si>
  <si>
    <t>2354/P/16</t>
  </si>
  <si>
    <t>Gozd</t>
  </si>
  <si>
    <t>64</t>
  </si>
  <si>
    <t>Karnieszewice</t>
  </si>
  <si>
    <t>108</t>
  </si>
  <si>
    <t>2431/P/16</t>
  </si>
  <si>
    <t xml:space="preserve">dwóch altan, oczka wodnego </t>
  </si>
  <si>
    <t>49/4</t>
  </si>
  <si>
    <t>2426/P/16</t>
  </si>
  <si>
    <t xml:space="preserve">budowa budynku gospodarczego </t>
  </si>
  <si>
    <t>92/6</t>
  </si>
  <si>
    <t>2428/P/16</t>
  </si>
  <si>
    <t xml:space="preserve">budowa zjazdu publicznego </t>
  </si>
  <si>
    <t>130/1,163/1</t>
  </si>
  <si>
    <t>2035/P/16</t>
  </si>
  <si>
    <t>ogrodzenie</t>
  </si>
  <si>
    <t>14/9</t>
  </si>
  <si>
    <t>2496/P/16</t>
  </si>
  <si>
    <t>67/7</t>
  </si>
  <si>
    <t>2516/P/16</t>
  </si>
  <si>
    <t xml:space="preserve">obiekt rekreacji indywidualnej </t>
  </si>
  <si>
    <t>26/9</t>
  </si>
  <si>
    <t>2522/P/16</t>
  </si>
  <si>
    <t>23/14</t>
  </si>
  <si>
    <t>budowa budynku mieszkalnego jednorodzinnego</t>
  </si>
  <si>
    <t>2574/P/16</t>
  </si>
  <si>
    <t xml:space="preserve">wolnostojący budynek rekreacji indywidualnej </t>
  </si>
  <si>
    <t>Pleśna</t>
  </si>
  <si>
    <t>319/20</t>
  </si>
  <si>
    <t>2584/P/16</t>
  </si>
  <si>
    <t>budowa obiektu tymczasowego</t>
  </si>
  <si>
    <t>33</t>
  </si>
  <si>
    <t>2586/P/16</t>
  </si>
  <si>
    <t xml:space="preserve">Mielno </t>
  </si>
  <si>
    <t>137/1, 140/1, 132/1, 145/1, 212/13</t>
  </si>
  <si>
    <t>2616/P/16</t>
  </si>
  <si>
    <t xml:space="preserve">budowa wolnostojącego parterowego budynku rekreacji indywidualnej </t>
  </si>
  <si>
    <t>323/51</t>
  </si>
  <si>
    <t>2618/P/16</t>
  </si>
  <si>
    <t xml:space="preserve">budowa 6 wolnostojących budynków rekreacji indywidualnej </t>
  </si>
  <si>
    <t>323/56</t>
  </si>
  <si>
    <t>2684/P/16</t>
  </si>
  <si>
    <t xml:space="preserve">budowa obiektu tymczasowego </t>
  </si>
  <si>
    <t>42/67</t>
  </si>
  <si>
    <t>2688/P/16</t>
  </si>
  <si>
    <t>odcinek sieci kanalizacyjnej</t>
  </si>
  <si>
    <t>Krąg</t>
  </si>
  <si>
    <t>140, 169</t>
  </si>
  <si>
    <t>zdjęcie eternitu z dachu budynku</t>
  </si>
  <si>
    <t>Cewlino</t>
  </si>
  <si>
    <t>186</t>
  </si>
  <si>
    <t>utwardzenie powierzchniu gruntu, dwa budynki gospodarcze</t>
  </si>
  <si>
    <t>Kretomino</t>
  </si>
  <si>
    <t>141/1, 140</t>
  </si>
  <si>
    <t>2704/P/16</t>
  </si>
  <si>
    <t xml:space="preserve">odcinek sieci kanalizacyjnej </t>
  </si>
  <si>
    <t>57,103,323</t>
  </si>
  <si>
    <t>2708/P/16</t>
  </si>
  <si>
    <t>projekt rozmieszczenia obiektów małej architektury na placu zabaw</t>
  </si>
  <si>
    <t>106/9</t>
  </si>
  <si>
    <t>budowa przyłącza kablowego</t>
  </si>
  <si>
    <t>przyłącze wodociągowe</t>
  </si>
  <si>
    <t>276/51,276/75</t>
  </si>
  <si>
    <t>2812/P/16</t>
  </si>
  <si>
    <t>budowa przyłącza kanalizacji sanitarnej</t>
  </si>
  <si>
    <t>7/14,7/12</t>
  </si>
  <si>
    <t>2814/P/16</t>
  </si>
  <si>
    <t xml:space="preserve">sieć kianalizacyjna rozdzielcza </t>
  </si>
  <si>
    <t>80</t>
  </si>
  <si>
    <t>2774/P/16</t>
  </si>
  <si>
    <t xml:space="preserve">wolnostojący parterowy budynek rekreacji indywidualnej ze zbiornikiem bezodpływowym </t>
  </si>
  <si>
    <t>Śmiechów</t>
  </si>
  <si>
    <t>121/31</t>
  </si>
  <si>
    <t>2786/P/16</t>
  </si>
  <si>
    <t>wymiana pokrycia dachu</t>
  </si>
  <si>
    <t xml:space="preserve">Osieki </t>
  </si>
  <si>
    <t>180/3</t>
  </si>
  <si>
    <t>wolnostojące budynki gospodarcze</t>
  </si>
  <si>
    <t>60/1</t>
  </si>
  <si>
    <t xml:space="preserve">zmiana pokrycia dachu </t>
  </si>
  <si>
    <t>Sianów obr. Nr 7</t>
  </si>
  <si>
    <t>209</t>
  </si>
  <si>
    <t>Sianów obr nr 7</t>
  </si>
  <si>
    <t xml:space="preserve">demontaż pokrycia dachowego </t>
  </si>
  <si>
    <t>75/3</t>
  </si>
  <si>
    <t xml:space="preserve">budynek rekreacji indywidualnej </t>
  </si>
  <si>
    <t>75/1</t>
  </si>
  <si>
    <t xml:space="preserve">wymiana pokrycia dachowego </t>
  </si>
  <si>
    <t>35/1,35/2</t>
  </si>
  <si>
    <t>dobudowanie przydomowego ganku</t>
  </si>
  <si>
    <t>Polanów obr.2</t>
  </si>
  <si>
    <t>163/1</t>
  </si>
  <si>
    <t>wymiana awaryjnego odcinka linii napowietrznej</t>
  </si>
  <si>
    <t>Grabowo</t>
  </si>
  <si>
    <t>77/13,77/21,177,77/23,178,798/1,250,112,265,114/7</t>
  </si>
  <si>
    <t>139/2</t>
  </si>
  <si>
    <t xml:space="preserve">rozbiórka budynku mieszkalnegho jednorodzinnego </t>
  </si>
  <si>
    <t>87/2</t>
  </si>
  <si>
    <t>przydomowa oranżeria</t>
  </si>
  <si>
    <t>424</t>
  </si>
  <si>
    <t>przyłacze kablowe</t>
  </si>
  <si>
    <t>4/122, 4/109, 4/34</t>
  </si>
  <si>
    <t>2873/P/16</t>
  </si>
  <si>
    <t>2872/P/16</t>
  </si>
  <si>
    <t>295/5</t>
  </si>
  <si>
    <t xml:space="preserve">wiata dla samochodów ciężarowych przy kompleksie samochodowym </t>
  </si>
  <si>
    <t>311/5</t>
  </si>
  <si>
    <t>203/6</t>
  </si>
  <si>
    <t>2923/P/16</t>
  </si>
  <si>
    <t xml:space="preserve">obiekt tymczasowy </t>
  </si>
  <si>
    <t>751</t>
  </si>
  <si>
    <t>2933/P/16</t>
  </si>
  <si>
    <t xml:space="preserve">budowa przydomowego ganku </t>
  </si>
  <si>
    <t xml:space="preserve">Wierzchomino </t>
  </si>
  <si>
    <t>155</t>
  </si>
  <si>
    <t>2973/P/16</t>
  </si>
  <si>
    <t xml:space="preserve">sezonowy punkt rekreacyjny </t>
  </si>
  <si>
    <t>44/28, 44/27</t>
  </si>
  <si>
    <t>2977/P/16</t>
  </si>
  <si>
    <t xml:space="preserve">przyłącze elektroenergetyczne 15kV </t>
  </si>
  <si>
    <t>263/2, 257, 267/83, 262/2, 262/35</t>
  </si>
  <si>
    <t>2978/P/16</t>
  </si>
  <si>
    <t xml:space="preserve">remont budynku gospodarczego </t>
  </si>
  <si>
    <t>Opatówek</t>
  </si>
  <si>
    <t>386</t>
  </si>
  <si>
    <t>2982/P/16</t>
  </si>
  <si>
    <t xml:space="preserve">odcinek sieci wodociągowej, odcinek sieci kanalizacyjnej </t>
  </si>
  <si>
    <t xml:space="preserve">Chłopy </t>
  </si>
  <si>
    <t>74, 60/1, 60/2, 60/5</t>
  </si>
  <si>
    <t>3022/P/16</t>
  </si>
  <si>
    <t xml:space="preserve">Dąbrowa </t>
  </si>
  <si>
    <t>83</t>
  </si>
  <si>
    <t>51/4, 51/5, 42/21, 42/2, 41/2, 39/2, 38/2, 38/1, 33/5, 33/11</t>
  </si>
  <si>
    <t>1981/P/16</t>
  </si>
  <si>
    <t>przebudowa z rozbudową budynku mieszkalnego jednorodzinnego</t>
  </si>
  <si>
    <t>258</t>
  </si>
  <si>
    <t>3021/P/16</t>
  </si>
  <si>
    <t xml:space="preserve">budynek rekreacyjny </t>
  </si>
  <si>
    <t>94/10</t>
  </si>
  <si>
    <t>3057/P/16</t>
  </si>
  <si>
    <t>Skibienko</t>
  </si>
  <si>
    <t>21/63</t>
  </si>
  <si>
    <t>3058/P/16</t>
  </si>
  <si>
    <t xml:space="preserve">budynki rekreacji indywidualnej </t>
  </si>
  <si>
    <t>81</t>
  </si>
  <si>
    <t>3063/P/16</t>
  </si>
  <si>
    <t xml:space="preserve">budowa przyłącza kablowego </t>
  </si>
  <si>
    <t xml:space="preserve">Manowo </t>
  </si>
  <si>
    <t>147, 41, 301</t>
  </si>
  <si>
    <t>3121/P/16</t>
  </si>
  <si>
    <t xml:space="preserve">projekt zewnetrznej kanalizacji sanitarnej </t>
  </si>
  <si>
    <t>Chłopska Kepa</t>
  </si>
  <si>
    <t>473/6</t>
  </si>
  <si>
    <t>3123/P/16</t>
  </si>
  <si>
    <t>wykonanie robót budowlanych polegających na instalowaniu podantenowych konstrukcji , montażu punktów</t>
  </si>
  <si>
    <t>Komorowo</t>
  </si>
  <si>
    <t>4/2</t>
  </si>
  <si>
    <t>3126/P/16</t>
  </si>
  <si>
    <t xml:space="preserve">budowa budynku mieszkalnego jednorodzinnego </t>
  </si>
  <si>
    <t>Skwierzynka</t>
  </si>
  <si>
    <t>219/10</t>
  </si>
  <si>
    <t>3128/P/16</t>
  </si>
  <si>
    <t xml:space="preserve">budynek gospodarczy </t>
  </si>
  <si>
    <t>100/2</t>
  </si>
  <si>
    <t>3133/P/16</t>
  </si>
  <si>
    <t xml:space="preserve">budowa 2 garaży </t>
  </si>
  <si>
    <t>Powidz</t>
  </si>
  <si>
    <t>151</t>
  </si>
  <si>
    <t>3158/P/16</t>
  </si>
  <si>
    <t>Wierzchominko</t>
  </si>
  <si>
    <t>65</t>
  </si>
  <si>
    <t>3163/P/16</t>
  </si>
  <si>
    <t xml:space="preserve">budowa boiska wielofunkcyjnego </t>
  </si>
  <si>
    <t>Borkowice</t>
  </si>
  <si>
    <t>3169/P/16</t>
  </si>
  <si>
    <t>150/1</t>
  </si>
  <si>
    <t>3202/P/16</t>
  </si>
  <si>
    <t xml:space="preserve">dwóch budynków gospodarczych </t>
  </si>
  <si>
    <t xml:space="preserve">Stare Borne </t>
  </si>
  <si>
    <t>10/8</t>
  </si>
  <si>
    <t>3217/P/16</t>
  </si>
  <si>
    <t>Bonin</t>
  </si>
  <si>
    <t xml:space="preserve">wykonanie drogi pożarowej z placem manewrowym przy budynku internatu </t>
  </si>
  <si>
    <t>22/111</t>
  </si>
  <si>
    <t>3219/P/16</t>
  </si>
  <si>
    <t xml:space="preserve">przydomowa oczyszczalnia ścieków </t>
  </si>
  <si>
    <t>121/4</t>
  </si>
  <si>
    <t>3330/P/16</t>
  </si>
  <si>
    <t xml:space="preserve">budowa przyłącza wodociągowego </t>
  </si>
  <si>
    <t>662/5, 661/10</t>
  </si>
  <si>
    <t>3283/P/16</t>
  </si>
  <si>
    <t xml:space="preserve">budowa dwóch budynkówn gospodarczych </t>
  </si>
  <si>
    <t>138/48</t>
  </si>
  <si>
    <t>3294/P/16</t>
  </si>
  <si>
    <t xml:space="preserve">przyłącze kanalizacji sanitarnej </t>
  </si>
  <si>
    <t>Kleszcze</t>
  </si>
  <si>
    <t>48/15, 47</t>
  </si>
  <si>
    <t>3318/P/16</t>
  </si>
  <si>
    <t>Wyszewo</t>
  </si>
  <si>
    <t>207/1, 207/2</t>
  </si>
  <si>
    <t>3324/P/16</t>
  </si>
  <si>
    <t xml:space="preserve">budowa czterech budynków rekreacji indywidualnej  oraz sześciu budynków gospodarczych </t>
  </si>
  <si>
    <t>322/13</t>
  </si>
  <si>
    <t>3292/P/16</t>
  </si>
  <si>
    <t xml:space="preserve">urządzenie łazienek w nowych miejscach, wymiana instalacji </t>
  </si>
  <si>
    <t>42/31</t>
  </si>
  <si>
    <t>3336/P/16</t>
  </si>
  <si>
    <t xml:space="preserve">Sarbinowo </t>
  </si>
  <si>
    <t>86</t>
  </si>
  <si>
    <t>3383/P/16</t>
  </si>
  <si>
    <t xml:space="preserve">odcinek sieci wodociągowej </t>
  </si>
  <si>
    <t>33/3</t>
  </si>
  <si>
    <t>4/86</t>
  </si>
  <si>
    <t>przebudowa ul. Prądno</t>
  </si>
  <si>
    <t>212/13,764, 234/3, 758, 754/2, 754/1</t>
  </si>
  <si>
    <t xml:space="preserve">remont budynku </t>
  </si>
  <si>
    <t>39/21</t>
  </si>
  <si>
    <t>123/9</t>
  </si>
  <si>
    <t>3468/P/16</t>
  </si>
  <si>
    <t>Sierakowo Sławieńskie</t>
  </si>
  <si>
    <t>306/3</t>
  </si>
  <si>
    <t xml:space="preserve">budowa budynku mieszkalnego jednorodzinnego wraz z istalacją </t>
  </si>
  <si>
    <t>3435/P/16</t>
  </si>
  <si>
    <t xml:space="preserve">altanka </t>
  </si>
  <si>
    <t>253/25</t>
  </si>
  <si>
    <t>3456/P/16</t>
  </si>
  <si>
    <t xml:space="preserve">budowa zjazdu z pasa dr powiatowej </t>
  </si>
  <si>
    <t>Świelino</t>
  </si>
  <si>
    <t>55/1</t>
  </si>
  <si>
    <t>3480/P/16</t>
  </si>
  <si>
    <t xml:space="preserve">budowa budynku gospodarczo-magazynowego wraz z zapleczem budowy </t>
  </si>
  <si>
    <t xml:space="preserve">0020 Mielno </t>
  </si>
  <si>
    <t>916/1</t>
  </si>
  <si>
    <t>3472/P/16</t>
  </si>
  <si>
    <t xml:space="preserve">budowa odcinka sieci wodociągowej </t>
  </si>
  <si>
    <t>156/29, 175/18, 175/19, 228/1</t>
  </si>
  <si>
    <t>3591/P/16</t>
  </si>
  <si>
    <t xml:space="preserve">412/51, 412/25, 412/2, 413/14 </t>
  </si>
  <si>
    <t>3564/P/16</t>
  </si>
  <si>
    <t xml:space="preserve">namiot handlowy- tymczasowy obiekt budowlany </t>
  </si>
  <si>
    <t>3/71</t>
  </si>
  <si>
    <t>3565/P/16</t>
  </si>
  <si>
    <t xml:space="preserve">dobudowa ganku do budynku mieszkalnego </t>
  </si>
  <si>
    <t>472/6</t>
  </si>
  <si>
    <t>3566/P/16</t>
  </si>
  <si>
    <t>32/2</t>
  </si>
  <si>
    <t>3585/P/16</t>
  </si>
  <si>
    <t xml:space="preserve">plac zabaw dla dzieci </t>
  </si>
  <si>
    <t>nr 7 Sianów</t>
  </si>
  <si>
    <t>669/4, 667/6</t>
  </si>
  <si>
    <t>3586/P/16</t>
  </si>
  <si>
    <t xml:space="preserve">budowa ,,Dom przy Przyjemnej 5 bis" wraz z urządzeniami budowlanymi, indywidualnym ujęciem wody </t>
  </si>
  <si>
    <t xml:space="preserve">Niekłonice </t>
  </si>
  <si>
    <t>186/4</t>
  </si>
  <si>
    <t>3597/P/16</t>
  </si>
  <si>
    <t xml:space="preserve">budowa sezonowego ogródka gastronomicznego </t>
  </si>
  <si>
    <t>224/25</t>
  </si>
  <si>
    <t xml:space="preserve">Ilość lokali </t>
  </si>
  <si>
    <t>3669/P/16</t>
  </si>
  <si>
    <t>obr. nr 7 Sianów</t>
  </si>
  <si>
    <t>217/1</t>
  </si>
  <si>
    <t>3696/P/16</t>
  </si>
  <si>
    <t xml:space="preserve">budynek mieszkalny jednorodzinny </t>
  </si>
  <si>
    <t>15/6</t>
  </si>
  <si>
    <t>3701/P/16</t>
  </si>
  <si>
    <t>50/1</t>
  </si>
  <si>
    <t>3757/P/16</t>
  </si>
  <si>
    <t xml:space="preserve">namiot z materiału, ochraniający </t>
  </si>
  <si>
    <t>3751/P/16</t>
  </si>
  <si>
    <t xml:space="preserve">wymiana dachu na budynku mieszkalnym </t>
  </si>
  <si>
    <t xml:space="preserve">Szczeglino </t>
  </si>
  <si>
    <t>166/2</t>
  </si>
  <si>
    <t>3736/P/16</t>
  </si>
  <si>
    <t xml:space="preserve">Będzinko </t>
  </si>
  <si>
    <t>94/4</t>
  </si>
  <si>
    <t>3774/P/16</t>
  </si>
  <si>
    <t>budowa altany</t>
  </si>
  <si>
    <t>310</t>
  </si>
  <si>
    <t xml:space="preserve">obr. nr 7 Sianów </t>
  </si>
  <si>
    <t>3775/P/16</t>
  </si>
  <si>
    <t>296/2</t>
  </si>
  <si>
    <t>3830/P/16</t>
  </si>
  <si>
    <t>326/14</t>
  </si>
  <si>
    <t>3833/P/16</t>
  </si>
  <si>
    <t>425/78, 425/80</t>
  </si>
  <si>
    <t>3851/P/16</t>
  </si>
  <si>
    <t>przebudowa i remont dróg</t>
  </si>
  <si>
    <t>obr. Nr 7 Sianów</t>
  </si>
  <si>
    <t xml:space="preserve">wg załącznika </t>
  </si>
  <si>
    <t>3853/P/16</t>
  </si>
  <si>
    <t>pomieszczenie gospodarcze, wiata</t>
  </si>
  <si>
    <t>Miłogoszcz</t>
  </si>
  <si>
    <t>21/2</t>
  </si>
  <si>
    <t>3854/P/16</t>
  </si>
  <si>
    <t xml:space="preserve">budynek mieszkalny jednorodzinny z wbudowanym garażem </t>
  </si>
  <si>
    <t>184/41</t>
  </si>
  <si>
    <t>3806/P/16</t>
  </si>
  <si>
    <t>budowa indywidualnych oczyszczalni ścieków</t>
  </si>
  <si>
    <t>Drzewiany</t>
  </si>
  <si>
    <t>183/1</t>
  </si>
  <si>
    <t>3808/P/16</t>
  </si>
  <si>
    <t xml:space="preserve">budowa czterech budynków gospodarczych </t>
  </si>
  <si>
    <t>3811/P/16</t>
  </si>
  <si>
    <t xml:space="preserve">tymczasowy obiekt budowlany </t>
  </si>
  <si>
    <t xml:space="preserve">Drzewiany </t>
  </si>
  <si>
    <t>226/24</t>
  </si>
  <si>
    <t>3812/P/16</t>
  </si>
  <si>
    <t>3818/P/16</t>
  </si>
  <si>
    <t xml:space="preserve">budowa budynku mieszkalnego jednorodzinnego z usługami </t>
  </si>
  <si>
    <t>36/3</t>
  </si>
  <si>
    <t>Obr. Nr 6 Polanów</t>
  </si>
  <si>
    <t>basen kąpielowy 39 m2
basen kąpielowy 13 m2
budynek gosp. 6,25 m2</t>
  </si>
  <si>
    <t>324</t>
  </si>
  <si>
    <t>przyłącze energetyczne</t>
  </si>
  <si>
    <t>44/10, 61, 76/7</t>
  </si>
  <si>
    <t>3918/P/16</t>
  </si>
  <si>
    <t>791</t>
  </si>
  <si>
    <t>3934/P/16</t>
  </si>
  <si>
    <t xml:space="preserve">odcinek sieci elektroenergetycznej </t>
  </si>
  <si>
    <t>Smolne, Dobrzyca</t>
  </si>
  <si>
    <t xml:space="preserve">wg wykazu </t>
  </si>
  <si>
    <t>3940/P/16</t>
  </si>
  <si>
    <t xml:space="preserve">Skibienko </t>
  </si>
  <si>
    <t>3947/P/16</t>
  </si>
  <si>
    <t xml:space="preserve">przyłącza wodociągowego i kanalizacji sanitarnej </t>
  </si>
  <si>
    <t xml:space="preserve">Dunowo </t>
  </si>
  <si>
    <t>88, 78/10, 78/55</t>
  </si>
  <si>
    <t>3952/P/16</t>
  </si>
  <si>
    <t>166/5</t>
  </si>
  <si>
    <t>3951/P/16</t>
  </si>
  <si>
    <t>322/4</t>
  </si>
  <si>
    <t>3988/P/16</t>
  </si>
  <si>
    <t xml:space="preserve">Chocimino </t>
  </si>
  <si>
    <t>57/11, 61/20</t>
  </si>
  <si>
    <t>3989/P/16</t>
  </si>
  <si>
    <t xml:space="preserve">budowa 7 szt. Budynków rekreacji indywidualnej </t>
  </si>
  <si>
    <t xml:space="preserve">Mielenko </t>
  </si>
  <si>
    <t>91/2</t>
  </si>
  <si>
    <t>3993/P/16</t>
  </si>
  <si>
    <t>65/8</t>
  </si>
  <si>
    <t>4030/P/16</t>
  </si>
  <si>
    <t xml:space="preserve">cztery namioty konstrukcja stalowa </t>
  </si>
  <si>
    <t>920/3</t>
  </si>
  <si>
    <t>4051/P/16</t>
  </si>
  <si>
    <t>wymiana instalacji c.o., remont łazienki</t>
  </si>
  <si>
    <t>106</t>
  </si>
  <si>
    <t>4087/P/16</t>
  </si>
  <si>
    <t xml:space="preserve">budowa budynku mieszkalnego </t>
  </si>
  <si>
    <t>401/39</t>
  </si>
  <si>
    <t>4100/P/16</t>
  </si>
  <si>
    <t>nr 6 Polanów</t>
  </si>
  <si>
    <t>9/10</t>
  </si>
  <si>
    <t>4103/P/16</t>
  </si>
  <si>
    <t xml:space="preserve">remont budynku mieszkalnego - wymiana pokrycia dachowego </t>
  </si>
  <si>
    <t xml:space="preserve">Cewlino </t>
  </si>
  <si>
    <t>4109/P/16</t>
  </si>
  <si>
    <t xml:space="preserve">przyłącza wodociągowe i kanalizacji sanitarnej oraz instalacje zewnętrzne </t>
  </si>
  <si>
    <t>146/3, 146/4, 146/1</t>
  </si>
  <si>
    <t>4110/P/16</t>
  </si>
  <si>
    <t xml:space="preserve">lokal gastronomiczny </t>
  </si>
  <si>
    <t xml:space="preserve">Gaski </t>
  </si>
  <si>
    <t>4115/P/16</t>
  </si>
  <si>
    <t xml:space="preserve">odbudowa i przebudowa rowu melioracyjnego </t>
  </si>
  <si>
    <t>Żydowo</t>
  </si>
  <si>
    <t>4116/P/16</t>
  </si>
  <si>
    <t>przydomowa oczyszczalnia ścieków</t>
  </si>
  <si>
    <t xml:space="preserve">Sieciemin </t>
  </si>
  <si>
    <t>299</t>
  </si>
  <si>
    <t>4122/P/16</t>
  </si>
  <si>
    <t>54/38</t>
  </si>
  <si>
    <t>4124/P/16</t>
  </si>
  <si>
    <t xml:space="preserve">budowa zjazdu z dr gminnej na dz. budowlaną </t>
  </si>
  <si>
    <t>109/2</t>
  </si>
  <si>
    <t>4164/P/16</t>
  </si>
  <si>
    <t>Gołogóra</t>
  </si>
  <si>
    <t>35/5</t>
  </si>
  <si>
    <t>4165/P/16</t>
  </si>
  <si>
    <t>dwa garaże blaszane, wiata zadaszona, wiatka zadaszona</t>
  </si>
  <si>
    <t>203/1</t>
  </si>
  <si>
    <t>4173/P/16</t>
  </si>
  <si>
    <t xml:space="preserve">tymczasowe zadaszenie - ogródek gastronomiczny </t>
  </si>
  <si>
    <t>54/14</t>
  </si>
  <si>
    <t>4201/P/16</t>
  </si>
  <si>
    <t xml:space="preserve">sieć wodociągowa ikanalizacji sanitarnej </t>
  </si>
  <si>
    <t xml:space="preserve">Gąski </t>
  </si>
  <si>
    <t>84, 81/107, 81/56, 81/64, 81/65</t>
  </si>
  <si>
    <t>27/2, 27/19, 27/20, 260, 261, 262, 263, 264</t>
  </si>
  <si>
    <t>4289/P/16</t>
  </si>
  <si>
    <t>Rzeczyca Wielka</t>
  </si>
  <si>
    <t>8/9</t>
  </si>
  <si>
    <t>4296/P/16</t>
  </si>
  <si>
    <t>157/43, 157/51</t>
  </si>
  <si>
    <t>727/15</t>
  </si>
  <si>
    <t>489</t>
  </si>
  <si>
    <t>384</t>
  </si>
  <si>
    <t>385</t>
  </si>
  <si>
    <t>441</t>
  </si>
  <si>
    <t>rozbudowa budynku gospodarczego</t>
  </si>
  <si>
    <t>121/1</t>
  </si>
  <si>
    <t>wymiana dachu</t>
  </si>
  <si>
    <t>Grzybnica</t>
  </si>
  <si>
    <t>10/14</t>
  </si>
  <si>
    <t>Rosocha</t>
  </si>
  <si>
    <t>41/2, 41/3</t>
  </si>
  <si>
    <t>425/39</t>
  </si>
  <si>
    <t>111/47</t>
  </si>
  <si>
    <t>postawienie dwóch punktów handlowych</t>
  </si>
  <si>
    <t>224/21</t>
  </si>
  <si>
    <t>224/22</t>
  </si>
  <si>
    <t>21/23</t>
  </si>
  <si>
    <t>budowa budynku jednorodzinnego "Dom z widokiem 3"</t>
  </si>
  <si>
    <t>439/3</t>
  </si>
  <si>
    <t>BOŚ.6746.25.2016.ŁD</t>
  </si>
  <si>
    <t>przyłącze enrgetyczne 0,4 kV</t>
  </si>
  <si>
    <t>399/2, 399/1, 242, 148/12, 140/8, 140/3</t>
  </si>
  <si>
    <t>budowa altanki rekreacyjnej</t>
  </si>
  <si>
    <t>Szczeglino Nowe</t>
  </si>
  <si>
    <t>75/10</t>
  </si>
  <si>
    <t>Szczeglino</t>
  </si>
  <si>
    <t>206/7, 207/3, 172</t>
  </si>
  <si>
    <t>budynek rekreacji indywidulanej</t>
  </si>
  <si>
    <t>146/26</t>
  </si>
  <si>
    <t>przebudowa dróg</t>
  </si>
  <si>
    <t>235, 285/1</t>
  </si>
  <si>
    <t>remont budynku magazynowego</t>
  </si>
  <si>
    <t>Kurowo</t>
  </si>
  <si>
    <t>92/8</t>
  </si>
  <si>
    <t>przebudowa drogi, ul. Łubuszan</t>
  </si>
  <si>
    <t>933,972/2, 973</t>
  </si>
  <si>
    <t>przebudowa drogi w Sianowie - ul. Miła</t>
  </si>
  <si>
    <t>980, 979, 735, 736</t>
  </si>
  <si>
    <t>przebudowa drogi wewnętrznej</t>
  </si>
  <si>
    <t>704/2</t>
  </si>
  <si>
    <t>budowa sieci elektroenergetycznej 0,4 kV</t>
  </si>
  <si>
    <t>45, 23/6</t>
  </si>
  <si>
    <t>4648/P/16</t>
  </si>
  <si>
    <t>budowa sieci wodociagowej</t>
  </si>
  <si>
    <t>107/7, 74</t>
  </si>
  <si>
    <t>budynek mieszkalny</t>
  </si>
  <si>
    <t>zmiana sposobu uzytkowania</t>
  </si>
  <si>
    <t>313/33</t>
  </si>
  <si>
    <t>4706/P/16</t>
  </si>
  <si>
    <t xml:space="preserve">rozbiórka wiaty zawierającej pokrycie dachowe z azbestu </t>
  </si>
  <si>
    <t>154/2</t>
  </si>
  <si>
    <t>4312/P/16</t>
  </si>
  <si>
    <t>4749/P/16</t>
  </si>
  <si>
    <t xml:space="preserve">wolnostojąca altana </t>
  </si>
  <si>
    <t>238/4</t>
  </si>
  <si>
    <t>przyłącze wody</t>
  </si>
  <si>
    <t>276/3</t>
  </si>
  <si>
    <t>utwrdzenie działki bud.</t>
  </si>
  <si>
    <t>2/103</t>
  </si>
  <si>
    <t>276/29</t>
  </si>
  <si>
    <t>191/4</t>
  </si>
  <si>
    <t>16/1, (…)</t>
  </si>
  <si>
    <t>linia kablowa energetyczna</t>
  </si>
  <si>
    <t>prztydomowa oczyszczalnia sćieków</t>
  </si>
  <si>
    <t>Niegoszcz</t>
  </si>
  <si>
    <t>328/2</t>
  </si>
  <si>
    <t>postawienie reklamy świetlnej</t>
  </si>
  <si>
    <t>204/8</t>
  </si>
  <si>
    <t>przebudowa i remont dróg powiatowych</t>
  </si>
  <si>
    <t>Mielenko, Dobrzyca, Świeszyno, Dunowo, Dąbrowa, Karnieszewice…</t>
  </si>
  <si>
    <t>183, 433, 118, 147/1, 74/1, 351/1…</t>
  </si>
  <si>
    <t>4837/P/16</t>
  </si>
  <si>
    <t xml:space="preserve">Budowa budynku gospodarczego </t>
  </si>
  <si>
    <t>Smolne</t>
  </si>
  <si>
    <t>21/1</t>
  </si>
  <si>
    <t>domek rekreacyjny</t>
  </si>
  <si>
    <t>142/9</t>
  </si>
  <si>
    <t>21/67</t>
  </si>
  <si>
    <t>budowa sieci wodociągowej</t>
  </si>
  <si>
    <t>395/4</t>
  </si>
  <si>
    <t>929</t>
  </si>
  <si>
    <t>744/2</t>
  </si>
  <si>
    <t>4311/P/16</t>
  </si>
  <si>
    <t>242/101, 242/83, 242/95</t>
  </si>
  <si>
    <t>przebudowa sieci wodociągowej, przyłacza wod-kan</t>
  </si>
  <si>
    <t>231/7</t>
  </si>
  <si>
    <t>4974/P/16</t>
  </si>
  <si>
    <t>0002 Bobolice</t>
  </si>
  <si>
    <t>18</t>
  </si>
  <si>
    <t>4977/P/16</t>
  </si>
  <si>
    <t xml:space="preserve">altana ogrodowa </t>
  </si>
  <si>
    <t>193/1</t>
  </si>
  <si>
    <t>obr. 4 Polanów</t>
  </si>
  <si>
    <t>4994/P/16</t>
  </si>
  <si>
    <t xml:space="preserve">przebudowa drogi gminnej </t>
  </si>
  <si>
    <t xml:space="preserve">Skwierzynka </t>
  </si>
  <si>
    <t>169/1</t>
  </si>
  <si>
    <t>budynek rekreacji indyw. I budynek gospodarczy</t>
  </si>
  <si>
    <t>168/1</t>
  </si>
  <si>
    <t>168/2</t>
  </si>
  <si>
    <t>odcinek sieci wodociągowej</t>
  </si>
  <si>
    <t>102/17, 102/10, 102/11, 102/12</t>
  </si>
  <si>
    <t>sieć i przyłącze wodociągowe</t>
  </si>
  <si>
    <t>29/31, 29/29, 29/27, 29/26, 29/32, 29/33, 29/10</t>
  </si>
  <si>
    <t>800</t>
  </si>
  <si>
    <t>sezonowa budka- tymczasowy obiekt budowlany</t>
  </si>
  <si>
    <t>56/27</t>
  </si>
  <si>
    <t>66/6, 58</t>
  </si>
  <si>
    <t>rozbudowa i przebudowa budynku mieszkalnego jednorodzinnego</t>
  </si>
  <si>
    <t>56/26</t>
  </si>
  <si>
    <t>15/10</t>
  </si>
  <si>
    <t xml:space="preserve">przebudowa dwóch zjazdów publicznych </t>
  </si>
  <si>
    <t>41,46,47</t>
  </si>
  <si>
    <t>przyłącze wodociągowe i wewnętrzna instalacja wodociągowa</t>
  </si>
  <si>
    <t>168/5, 169/13</t>
  </si>
  <si>
    <t>Łazy</t>
  </si>
  <si>
    <t>103/36</t>
  </si>
  <si>
    <t>wymiana pokrycia dachowego z eternitu na blachę trapezową</t>
  </si>
  <si>
    <t>16/27</t>
  </si>
  <si>
    <t>Włoki</t>
  </si>
  <si>
    <t>425/19</t>
  </si>
  <si>
    <t>5172/P/16</t>
  </si>
  <si>
    <t>remont fundamentów</t>
  </si>
  <si>
    <t xml:space="preserve">007 Sianów </t>
  </si>
  <si>
    <t>341</t>
  </si>
  <si>
    <t>5173/P/16</t>
  </si>
  <si>
    <t xml:space="preserve">oczko wodne </t>
  </si>
  <si>
    <t>240</t>
  </si>
  <si>
    <t xml:space="preserve">garaż- blaszak </t>
  </si>
  <si>
    <t xml:space="preserve">Rzeczyca Wielka </t>
  </si>
  <si>
    <t>332/3</t>
  </si>
  <si>
    <t xml:space="preserve">dom jednorodzinny </t>
  </si>
  <si>
    <t>891/7</t>
  </si>
  <si>
    <t>3099/P/16</t>
  </si>
  <si>
    <t>136/6</t>
  </si>
  <si>
    <t>cztery budynki mieszkalne</t>
  </si>
  <si>
    <t>przyłącze wodociągowe oraz przyłącze kan. Sanitarnej</t>
  </si>
  <si>
    <t>444</t>
  </si>
  <si>
    <t>budynki rekreacji indywidulanej</t>
  </si>
  <si>
    <t>196/5</t>
  </si>
  <si>
    <t>196/2</t>
  </si>
  <si>
    <t>196/4</t>
  </si>
  <si>
    <t>196/1</t>
  </si>
  <si>
    <t>wymiana instalacji c.o.</t>
  </si>
  <si>
    <t>rozbiórka budynku gospodarczego</t>
  </si>
  <si>
    <t>139/5</t>
  </si>
  <si>
    <t>-</t>
  </si>
  <si>
    <t>zmiana spos. Użytkowania</t>
  </si>
  <si>
    <t>573</t>
  </si>
  <si>
    <t>178</t>
  </si>
  <si>
    <t>85/6, 349</t>
  </si>
  <si>
    <t>662</t>
  </si>
  <si>
    <t>tymczasowe urządzenie rekreacyjne</t>
  </si>
  <si>
    <t>42/68</t>
  </si>
  <si>
    <t>5485/P/16</t>
  </si>
  <si>
    <t xml:space="preserve">ogrodzenie o wysokości 2,20 m na cokole betonowym </t>
  </si>
  <si>
    <t>74/12, 74/13</t>
  </si>
  <si>
    <t>5474/P/16</t>
  </si>
  <si>
    <t xml:space="preserve">kiosk warzywno-owocowy o konstrukcji drewnianej </t>
  </si>
  <si>
    <t>46/17</t>
  </si>
  <si>
    <t>5476/P/16</t>
  </si>
  <si>
    <t xml:space="preserve">budynki gospodarcze </t>
  </si>
  <si>
    <t>Parnowo</t>
  </si>
  <si>
    <t>320/5</t>
  </si>
  <si>
    <t>5477/P/16</t>
  </si>
  <si>
    <t xml:space="preserve">przydomowa oranżeria </t>
  </si>
  <si>
    <t xml:space="preserve">Sucha Koszalińska </t>
  </si>
  <si>
    <t>169/11</t>
  </si>
  <si>
    <t>122/1</t>
  </si>
  <si>
    <t>5579/P/16</t>
  </si>
  <si>
    <t>22/4</t>
  </si>
  <si>
    <t>5611/P/16</t>
  </si>
  <si>
    <t>110, 111/17, 111/46, 111/49</t>
  </si>
  <si>
    <t>5620/P/16</t>
  </si>
  <si>
    <t>178/8</t>
  </si>
  <si>
    <t>5623/P/16</t>
  </si>
  <si>
    <t>333, 121/36</t>
  </si>
  <si>
    <t>5624/P/16</t>
  </si>
  <si>
    <t xml:space="preserve">GąSKI </t>
  </si>
  <si>
    <t>167</t>
  </si>
  <si>
    <t xml:space="preserve">Zagaje </t>
  </si>
  <si>
    <t>112/5</t>
  </si>
  <si>
    <t>ustawienie głazu upamiętniającego wizytę Papieża Jana Pawła II</t>
  </si>
  <si>
    <t>39</t>
  </si>
  <si>
    <t>Skibno</t>
  </si>
  <si>
    <t>9/25</t>
  </si>
  <si>
    <t>sezonowy punkt handlowy</t>
  </si>
  <si>
    <t>749</t>
  </si>
  <si>
    <t>Wierciszewo</t>
  </si>
  <si>
    <t>275</t>
  </si>
  <si>
    <t>utwardzenie terenu i budowa garażu</t>
  </si>
  <si>
    <t>223</t>
  </si>
  <si>
    <t>222,224/27</t>
  </si>
  <si>
    <t>rozbiórka budynku mieszkalnego</t>
  </si>
  <si>
    <t>43/1, 43/2</t>
  </si>
  <si>
    <t>postawienie trzech punktów handlowych</t>
  </si>
  <si>
    <t>224/26</t>
  </si>
  <si>
    <t>Kładno</t>
  </si>
  <si>
    <t>10/9</t>
  </si>
  <si>
    <t>przyczepa kiosk do sprzedaży pieczywa</t>
  </si>
  <si>
    <t>56/17</t>
  </si>
  <si>
    <t>102/28</t>
  </si>
  <si>
    <t>remont dachu budynku garażowego</t>
  </si>
  <si>
    <t>13/12</t>
  </si>
  <si>
    <t>Kępiny</t>
  </si>
  <si>
    <t>582/1, 598</t>
  </si>
  <si>
    <t>820/2</t>
  </si>
  <si>
    <t>obiekt gospodarczy</t>
  </si>
  <si>
    <t>120/11</t>
  </si>
  <si>
    <t>163/2</t>
  </si>
  <si>
    <t>zadaszenie ogródka</t>
  </si>
  <si>
    <t>226/28, 226/11</t>
  </si>
  <si>
    <t>179/2</t>
  </si>
  <si>
    <t>kanalizacja sanitarna tłoczna na trasie Bonin-Manowo</t>
  </si>
  <si>
    <t>bonin, Kretomnio</t>
  </si>
  <si>
    <t>4/92, 10, 5/2, 5/8, 9</t>
  </si>
  <si>
    <t>14/3</t>
  </si>
  <si>
    <t>przebudowa budynku mieszkalnego</t>
  </si>
  <si>
    <t>721</t>
  </si>
  <si>
    <t>440/10</t>
  </si>
  <si>
    <t>63/43</t>
  </si>
  <si>
    <t>wymiana pokrycia dachu budynku</t>
  </si>
  <si>
    <t>70, 86, 690, 89/15, 89/16</t>
  </si>
  <si>
    <t>Sieć wodociągowa Rosnowo</t>
  </si>
  <si>
    <t>Rosnowo</t>
  </si>
  <si>
    <t>23/21, 124, 194, 195/4, 203</t>
  </si>
  <si>
    <t>208/10</t>
  </si>
  <si>
    <t>Bardzlino</t>
  </si>
  <si>
    <t>1/2</t>
  </si>
  <si>
    <t>Rekowo</t>
  </si>
  <si>
    <t>9/4</t>
  </si>
  <si>
    <t>dwa budynki rekreacji indywidualnej</t>
  </si>
  <si>
    <t>59/22</t>
  </si>
  <si>
    <t>221</t>
  </si>
  <si>
    <t>Garbno</t>
  </si>
  <si>
    <t>79/13</t>
  </si>
  <si>
    <t>147/12</t>
  </si>
  <si>
    <t>namiot handlowy, dwie kasety metalowe</t>
  </si>
  <si>
    <t>3/79</t>
  </si>
  <si>
    <t>namiot - obiekt tymczasowy</t>
  </si>
  <si>
    <t>tymczasowa wiata</t>
  </si>
  <si>
    <t>224/9, 224/17</t>
  </si>
  <si>
    <t>wiata o pow. Do 50 m2</t>
  </si>
  <si>
    <t>Dobrzyca</t>
  </si>
  <si>
    <t>199</t>
  </si>
  <si>
    <t>namiot o szkielecie aluminiowym</t>
  </si>
  <si>
    <t>270/4</t>
  </si>
  <si>
    <t xml:space="preserve">tymczasowy ogródek </t>
  </si>
  <si>
    <t>224/6</t>
  </si>
  <si>
    <t>podnośnik pionowy HN-01S</t>
  </si>
  <si>
    <t>516</t>
  </si>
  <si>
    <t>Paprotno-Gąski</t>
  </si>
  <si>
    <t>50/14</t>
  </si>
  <si>
    <t>103/2, 103/3</t>
  </si>
  <si>
    <t>wymiana dachówki</t>
  </si>
  <si>
    <t>16/33</t>
  </si>
  <si>
    <t xml:space="preserve">tymczasowy pawilon </t>
  </si>
  <si>
    <t>54/16</t>
  </si>
  <si>
    <t>243/6</t>
  </si>
  <si>
    <t>72/4</t>
  </si>
  <si>
    <t>711/89</t>
  </si>
  <si>
    <t>258/1</t>
  </si>
  <si>
    <t>budynek gospodarczy. Przydomowy basen</t>
  </si>
  <si>
    <t>878/1</t>
  </si>
  <si>
    <t>107/16</t>
  </si>
  <si>
    <t>iwięcino</t>
  </si>
  <si>
    <t>197/4</t>
  </si>
  <si>
    <t>namiot handlowy</t>
  </si>
  <si>
    <t>Grabówko</t>
  </si>
  <si>
    <t>27/2</t>
  </si>
  <si>
    <t>156/12</t>
  </si>
  <si>
    <t>41/23</t>
  </si>
  <si>
    <t>sieć wodociągowa i kanalizacji sanitarnej</t>
  </si>
  <si>
    <t>84, 81/107, 81/56</t>
  </si>
  <si>
    <t>trzy budynki rekreacji indywidualnej</t>
  </si>
  <si>
    <t>102/2</t>
  </si>
  <si>
    <t>rozbudowa budynku mieszkalnego jednorodzinnego</t>
  </si>
  <si>
    <t>13/8</t>
  </si>
  <si>
    <t>61</t>
  </si>
  <si>
    <t>rozebranie pokrycia dachowego</t>
  </si>
  <si>
    <t>84/1</t>
  </si>
  <si>
    <t>149/20</t>
  </si>
  <si>
    <t xml:space="preserve">sezonowy pawilon </t>
  </si>
  <si>
    <t>903</t>
  </si>
  <si>
    <t>268/1</t>
  </si>
  <si>
    <t>instlacja zbiornikowa na gaz płynny</t>
  </si>
  <si>
    <t>2/34</t>
  </si>
  <si>
    <t>Sowieński Młyn</t>
  </si>
  <si>
    <t>345/1</t>
  </si>
  <si>
    <t xml:space="preserve">wiata drewniana </t>
  </si>
  <si>
    <t>920/2</t>
  </si>
  <si>
    <t>44/13</t>
  </si>
  <si>
    <t>wymiana poszycia dachowego</t>
  </si>
  <si>
    <t>19/1, 19/2</t>
  </si>
  <si>
    <t>dwa budynki mieszkalne jednorodzinne</t>
  </si>
  <si>
    <t>132/2</t>
  </si>
  <si>
    <t xml:space="preserve">sklep monopolowy </t>
  </si>
  <si>
    <t>466/2, 111/2</t>
  </si>
  <si>
    <t>zmiana sposobu użytkowania ist. Bud. Usług. I piętra na cele mieszkalne</t>
  </si>
  <si>
    <t>135/2</t>
  </si>
  <si>
    <t>rozbiórka stodoły drewnianej</t>
  </si>
  <si>
    <t>80/1</t>
  </si>
  <si>
    <t>wiata o konstrukcji drewnianej</t>
  </si>
  <si>
    <t>Gostkowo</t>
  </si>
  <si>
    <t>101/4</t>
  </si>
  <si>
    <t>144/26</t>
  </si>
  <si>
    <t>garaż wolnostojący</t>
  </si>
  <si>
    <t>59/3</t>
  </si>
  <si>
    <t>170/26</t>
  </si>
  <si>
    <t>wodociąg rozdzielczy</t>
  </si>
  <si>
    <t>Sarbinowo, Gąski</t>
  </si>
  <si>
    <t>75/2, 74, 59, 1/1, 183</t>
  </si>
  <si>
    <t>34 budynki gospodarcze</t>
  </si>
  <si>
    <t>241/2</t>
  </si>
  <si>
    <t>161/2</t>
  </si>
  <si>
    <t>budowa oranżerii</t>
  </si>
  <si>
    <t>209/8</t>
  </si>
  <si>
    <t>74/3</t>
  </si>
  <si>
    <t>ppomieszczenie gospodarcze</t>
  </si>
  <si>
    <t>74/2</t>
  </si>
  <si>
    <t>budowa przyłącza 0,4 kV</t>
  </si>
  <si>
    <t>287/1, 287/2, 287/3</t>
  </si>
  <si>
    <t>395</t>
  </si>
  <si>
    <t>6709/P/16</t>
  </si>
  <si>
    <t xml:space="preserve">szklarnia przydomowa </t>
  </si>
  <si>
    <t>Słowienkowo</t>
  </si>
  <si>
    <t>13</t>
  </si>
  <si>
    <t>6678/P/16</t>
  </si>
  <si>
    <r>
      <t>budynek gospodarczy do 35 m</t>
    </r>
    <r>
      <rPr>
        <sz val="9"/>
        <color theme="1"/>
        <rFont val="Calibri"/>
        <family val="2"/>
        <charset val="238"/>
        <scheme val="minor"/>
      </rPr>
      <t>2</t>
    </r>
  </si>
  <si>
    <t>242/70</t>
  </si>
  <si>
    <t>6718/P/16</t>
  </si>
  <si>
    <t xml:space="preserve">przydomowy ganek </t>
  </si>
  <si>
    <t>73/7</t>
  </si>
  <si>
    <t>6785/P/16</t>
  </si>
  <si>
    <t>144/38</t>
  </si>
  <si>
    <t>6771/P/16</t>
  </si>
  <si>
    <t xml:space="preserve">budowa dwóch parterowych budynków rekreacji indywidualnej , budowa zbiornika bezodpływowego </t>
  </si>
  <si>
    <t>106/10</t>
  </si>
  <si>
    <t>BOŚ.6743.238.2016.AS</t>
  </si>
  <si>
    <t>6805/P/16</t>
  </si>
  <si>
    <t xml:space="preserve">Budynek rekreacji indywidualnej </t>
  </si>
  <si>
    <t>170/10</t>
  </si>
  <si>
    <t>BOŚ6743.236.2016.AS</t>
  </si>
  <si>
    <t>BOŚ.6743.237.2016.AS</t>
  </si>
  <si>
    <t>pawilon handlowy</t>
  </si>
  <si>
    <t>uzupełnienie docieplenia ścian szczytowych</t>
  </si>
  <si>
    <t>Sianów, obr. 3</t>
  </si>
  <si>
    <t>999/2</t>
  </si>
  <si>
    <t>999/5</t>
  </si>
  <si>
    <t>rozbiórka stodoły</t>
  </si>
  <si>
    <t>215/1</t>
  </si>
  <si>
    <t>częściowa rozbiórka budynku gospodarczego</t>
  </si>
  <si>
    <t>39/1</t>
  </si>
  <si>
    <t>przybudówka z zewn. Schodami</t>
  </si>
  <si>
    <t>41/1</t>
  </si>
  <si>
    <t>budowa zjazdu z drogi powiatowej</t>
  </si>
  <si>
    <t>96/16</t>
  </si>
  <si>
    <t>134/6</t>
  </si>
  <si>
    <t>26/1</t>
  </si>
  <si>
    <t>budynek rekreacji indyw.</t>
  </si>
  <si>
    <t>163/4</t>
  </si>
  <si>
    <t>budynek rekreacji indywid.</t>
  </si>
  <si>
    <t>122, 227, 116/2, 49</t>
  </si>
  <si>
    <t>prace remontowe</t>
  </si>
  <si>
    <t>902</t>
  </si>
  <si>
    <t>71/1</t>
  </si>
  <si>
    <t>domek drewniany</t>
  </si>
  <si>
    <t>91/10</t>
  </si>
  <si>
    <t>115</t>
  </si>
  <si>
    <t>267/1</t>
  </si>
  <si>
    <t>garaż dla samochodów osobowych</t>
  </si>
  <si>
    <t>Sowno</t>
  </si>
  <si>
    <t>8/10</t>
  </si>
  <si>
    <t xml:space="preserve">pawilon handlowy tymczasowy </t>
  </si>
  <si>
    <t>zmiana sposobu użytkowania budynku letniskowego na mieszkalny jednorodzinny</t>
  </si>
  <si>
    <t>101/22</t>
  </si>
  <si>
    <t>budowa przyłączy wod.kan</t>
  </si>
  <si>
    <t>401/51, 401/35, 22/15</t>
  </si>
  <si>
    <t>parterowy budynek rekreacji indywidualnej nr 4</t>
  </si>
  <si>
    <t>163/5</t>
  </si>
  <si>
    <t>parterowy budynek rekreacji indywidualnej nr 1</t>
  </si>
  <si>
    <t>parterowy budynek rekreacji indywidualnej nr 2</t>
  </si>
  <si>
    <t>parterowy budynek rekreacji indywidualnej nr 3</t>
  </si>
  <si>
    <t>parterowy budynek rekreacji indywidualnej nr 5</t>
  </si>
  <si>
    <t xml:space="preserve">parterowy budynek rekreacji indywidualnej nr 6 </t>
  </si>
  <si>
    <t>parterowy budynek rekreacji indywidualnej nr 7</t>
  </si>
  <si>
    <t xml:space="preserve">parterowy budynek rekreacji indywidualnej nr 1 </t>
  </si>
  <si>
    <t>parterowy budynek rekreacji indywidulanej nr 3</t>
  </si>
  <si>
    <t>parterowy budynek rekreacji indywidulalnej nr 5</t>
  </si>
  <si>
    <t>158/27</t>
  </si>
  <si>
    <t>70/2</t>
  </si>
  <si>
    <t>budowa sieci kablowej</t>
  </si>
  <si>
    <t>131/8, 131/22</t>
  </si>
  <si>
    <t>54/11</t>
  </si>
  <si>
    <t>ST</t>
  </si>
  <si>
    <t>kiosk handlowy z płyty OSB</t>
  </si>
  <si>
    <t>36/23</t>
  </si>
  <si>
    <t>pwilon handlowy-sezonowy</t>
  </si>
  <si>
    <t>198/6</t>
  </si>
  <si>
    <t>przyczepa kempingowa</t>
  </si>
  <si>
    <t>395/13</t>
  </si>
  <si>
    <t>tablica reklamowa dwustronna</t>
  </si>
  <si>
    <t>4/3</t>
  </si>
  <si>
    <t>ogródek gastronomiczny</t>
  </si>
  <si>
    <t>226/26</t>
  </si>
  <si>
    <t>pomieszczenie gospodarcze</t>
  </si>
  <si>
    <t>144/6</t>
  </si>
  <si>
    <t xml:space="preserve">tablica reklamowa </t>
  </si>
  <si>
    <t>Kłanino</t>
  </si>
  <si>
    <t>176/1</t>
  </si>
  <si>
    <t>rozbiórka obiektó na oczyszczalni ścieków</t>
  </si>
  <si>
    <t>203</t>
  </si>
  <si>
    <t>wymiana stolarki okiennej</t>
  </si>
  <si>
    <t>23</t>
  </si>
  <si>
    <t>zdjęcie eternituz budynku mieszkalnego</t>
  </si>
  <si>
    <t>42/2</t>
  </si>
  <si>
    <t>36/79</t>
  </si>
  <si>
    <t>budynek mieszkalny jednorodzinny i budynek gospodarczy</t>
  </si>
  <si>
    <t>7381/P/16</t>
  </si>
  <si>
    <t xml:space="preserve">kiosk z lodami, namioty handlowe </t>
  </si>
  <si>
    <t>7382/P/16</t>
  </si>
  <si>
    <t>kiosk z lodami</t>
  </si>
  <si>
    <t>7401/P/16</t>
  </si>
  <si>
    <t xml:space="preserve">Łazy </t>
  </si>
  <si>
    <t>70, 86, 690, 89/15, 89/16, 95/2</t>
  </si>
  <si>
    <r>
      <t xml:space="preserve">przebudowa sieci wodociągowej - </t>
    </r>
    <r>
      <rPr>
        <b/>
        <sz val="12"/>
        <color theme="1"/>
        <rFont val="Calibri"/>
        <family val="2"/>
        <charset val="238"/>
        <scheme val="minor"/>
      </rPr>
      <t xml:space="preserve">przeniesienie do zgłosz. zamierzenia bud. 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</si>
  <si>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drewniany pawilon na 120 dni</t>
  </si>
  <si>
    <t>przebudowa drogi w zakresie oświetlenia drogowego</t>
  </si>
  <si>
    <t>8/5, 5/2</t>
  </si>
  <si>
    <t>przyłącze wody PE de63</t>
  </si>
  <si>
    <t>Pękalin</t>
  </si>
  <si>
    <t>70/11, 72/2, 72/9</t>
  </si>
  <si>
    <t>7578/P/16</t>
  </si>
  <si>
    <t xml:space="preserve">drobne naprawy remontowe w hali usługowo-magazynowej </t>
  </si>
  <si>
    <t>7694/P/16</t>
  </si>
  <si>
    <t xml:space="preserve">dwa budynki gospodarze, dwie wiaty </t>
  </si>
  <si>
    <t>43/1</t>
  </si>
  <si>
    <t>7696/P/16</t>
  </si>
  <si>
    <t xml:space="preserve">utwardzenie placu manewrowego </t>
  </si>
  <si>
    <t>114/2</t>
  </si>
  <si>
    <t>7703/P/16</t>
  </si>
  <si>
    <t xml:space="preserve">budowa obiektów              małej architektury </t>
  </si>
  <si>
    <t>78/41</t>
  </si>
  <si>
    <t>przyłącze kablowe 0,4kV</t>
  </si>
  <si>
    <t>Jadwiżyn</t>
  </si>
  <si>
    <t>43, 50, 62</t>
  </si>
  <si>
    <t>sieć wodociągowa rozdzielcza i kanalizacji sanitarnej</t>
  </si>
  <si>
    <t>324/9, 57, 58/3, 58/27</t>
  </si>
  <si>
    <t>dwa ogrody zimowe</t>
  </si>
  <si>
    <t>47/17</t>
  </si>
  <si>
    <t>przyłącze kanalizacji deszczowej</t>
  </si>
  <si>
    <t>325/10</t>
  </si>
  <si>
    <t>Nosowo, obręb Parsowo</t>
  </si>
  <si>
    <t>529/2</t>
  </si>
  <si>
    <t>zmiana spos. Użytkowania budynku gospodarczego na mieszkalny</t>
  </si>
  <si>
    <t>121/27</t>
  </si>
  <si>
    <t>przyłącze kanalizacji sanitarnej i przyłącze wodociągowe</t>
  </si>
  <si>
    <t>661/10, 662/8</t>
  </si>
  <si>
    <t>Podamirowo</t>
  </si>
  <si>
    <t>1/45</t>
  </si>
  <si>
    <t>259/2</t>
  </si>
  <si>
    <t>zmiana spos.użytk budynku przmysłowego na magazynowo-usługowy</t>
  </si>
  <si>
    <t>267/99</t>
  </si>
  <si>
    <t>tymczasowy obiekt budowlany - namiot</t>
  </si>
  <si>
    <t>3/65, 472</t>
  </si>
  <si>
    <t>359/1</t>
  </si>
  <si>
    <t>punkt handlowy z płyt OSB</t>
  </si>
  <si>
    <t>budynek mieszkalny - przeniesienie zgłoszenia</t>
  </si>
  <si>
    <t>136/5</t>
  </si>
  <si>
    <t>sieć i przyłącza wodociągowe</t>
  </si>
  <si>
    <t>139/5, 140/3, 139/17, 139/22, 139/16</t>
  </si>
  <si>
    <t>Łękno</t>
  </si>
  <si>
    <t>124/3</t>
  </si>
  <si>
    <t>dwa budynki gospodarcze</t>
  </si>
  <si>
    <t>317</t>
  </si>
  <si>
    <t>remont obietu- ocieplenie</t>
  </si>
  <si>
    <t>53/4</t>
  </si>
  <si>
    <t>wyburzenie i odbudowa pomieszczeń</t>
  </si>
  <si>
    <t>150/6</t>
  </si>
  <si>
    <t>obiekt tymczasowy- zadaszenie przed pawilonem</t>
  </si>
  <si>
    <t>239/21</t>
  </si>
  <si>
    <t>118/4</t>
  </si>
  <si>
    <t>obiekt tymczasowy- zabudowa ogródka</t>
  </si>
  <si>
    <t>872</t>
  </si>
  <si>
    <t>obiekt tymczasow</t>
  </si>
  <si>
    <t>45/36, 46/3</t>
  </si>
  <si>
    <t xml:space="preserve">przebudowa dróg, </t>
  </si>
  <si>
    <t>99</t>
  </si>
  <si>
    <t>dwa budynki garazowe</t>
  </si>
  <si>
    <t>68/2</t>
  </si>
  <si>
    <t>466/6, 466/2, 111/2</t>
  </si>
  <si>
    <t>165/99, 165/3, 162/1</t>
  </si>
  <si>
    <t>lprzebudowa linii elektroenergetycznej niskiego napięcia oznaczonej jako „obwód nr 2”, kolidującej z projektowaną „linią elektroenergetyczną 400 kV Gdańsk Przyjaźń – Żydowo Kierzkowo”</t>
  </si>
  <si>
    <t xml:space="preserve"> 71/2</t>
  </si>
  <si>
    <t>9/41,14</t>
  </si>
  <si>
    <t>900</t>
  </si>
  <si>
    <t>przyłacze wodociągowe</t>
  </si>
  <si>
    <t>Kiszkowo</t>
  </si>
  <si>
    <t>8/12, 8/16</t>
  </si>
  <si>
    <t>przyłącze wodociagowe</t>
  </si>
  <si>
    <t>323/51, 323/53, 323/56</t>
  </si>
  <si>
    <t>8327/P/16</t>
  </si>
  <si>
    <t xml:space="preserve">Unieście </t>
  </si>
  <si>
    <t>200/5</t>
  </si>
  <si>
    <t>8334/P/16</t>
  </si>
  <si>
    <t xml:space="preserve">przebudowa gazociągu DN50 zasilajacego stacje </t>
  </si>
  <si>
    <t xml:space="preserve">Mścice </t>
  </si>
  <si>
    <t>253/2, 253/5, 253/9</t>
  </si>
  <si>
    <t>8337/P/16</t>
  </si>
  <si>
    <t xml:space="preserve">zespół dwóch budynków rekreacji indywidualnej </t>
  </si>
  <si>
    <t>80/4</t>
  </si>
  <si>
    <t>8349/P/16</t>
  </si>
  <si>
    <t xml:space="preserve">budowa przyłącza ze stacją transformatorową </t>
  </si>
  <si>
    <t>165/1, 165/2</t>
  </si>
  <si>
    <t>8354/P/16</t>
  </si>
  <si>
    <t xml:space="preserve">budowa zjazdu z dr powiatowej </t>
  </si>
  <si>
    <t xml:space="preserve">Dobrzyca </t>
  </si>
  <si>
    <t>25/1</t>
  </si>
  <si>
    <t>budynek mieszkalny jednorodzinny z garażem</t>
  </si>
  <si>
    <t>Wyszebórz</t>
  </si>
  <si>
    <t>87/11</t>
  </si>
  <si>
    <t>zmiana spos. Użytkowania dwóch pomieszczeń gospodarczych na usługowe</t>
  </si>
  <si>
    <t>13/2</t>
  </si>
  <si>
    <t>dwie instalacje zbiornikowe gazu propan</t>
  </si>
  <si>
    <t>126/17</t>
  </si>
  <si>
    <t xml:space="preserve">zmiana pokrycia dachowego z budynku gospodarczego </t>
  </si>
  <si>
    <t>196</t>
  </si>
  <si>
    <t>wymiana pokrycia dachowego na budynku mieszkalnym wielorodzinnym</t>
  </si>
  <si>
    <t>Kraśnik Koszaliński</t>
  </si>
  <si>
    <t>184/3</t>
  </si>
  <si>
    <t>remont gazociągu</t>
  </si>
  <si>
    <t>263/6</t>
  </si>
  <si>
    <t>wymiana pokrycia dachowego na dwóch budynkach gospodarczych</t>
  </si>
  <si>
    <t>1</t>
  </si>
  <si>
    <t>EJ</t>
  </si>
  <si>
    <t>45/1, 46/21, 46/22</t>
  </si>
  <si>
    <t>budynek gospodarczy z wiatą</t>
  </si>
  <si>
    <t>225/4</t>
  </si>
  <si>
    <t>usunięcie wyrobów zawierjących azbest</t>
  </si>
  <si>
    <t>376/2, 376/4</t>
  </si>
  <si>
    <t>110/14, 110/17</t>
  </si>
  <si>
    <t>86/6</t>
  </si>
  <si>
    <t>zmiana sposobu użytkowania pokoji gościnnych na mieszkalne</t>
  </si>
  <si>
    <t>budynek gospodarczy o pow do 15 m2</t>
  </si>
  <si>
    <t>244/5</t>
  </si>
  <si>
    <t>wymiana pokrycia dachowego na budynku gospodarczym</t>
  </si>
  <si>
    <t>tymczasowy  obiekt budowlany - przyczepa gastronomiczna</t>
  </si>
  <si>
    <t>200/26</t>
  </si>
  <si>
    <t>107/9</t>
  </si>
  <si>
    <t>obiekt handlowy - punkt produkcji lodów</t>
  </si>
  <si>
    <t>295/14</t>
  </si>
  <si>
    <t>obiekt handlowy-sklep spożywczy</t>
  </si>
  <si>
    <t>243/2,368,127/1, 65, 626, 242, 258/4, 368/47, 75/1…</t>
  </si>
  <si>
    <t>tymczasowy obiekt budowlany-pawilon handlowy</t>
  </si>
  <si>
    <t>52/3</t>
  </si>
  <si>
    <t>budynek gospodarczy o pow zabudowy 18m2</t>
  </si>
  <si>
    <t>108/6</t>
  </si>
  <si>
    <t>budynek gospodarczy o pow. 27,5 m2</t>
  </si>
  <si>
    <t>Kłos</t>
  </si>
  <si>
    <t>100/3</t>
  </si>
  <si>
    <t>64/17</t>
  </si>
  <si>
    <t>dwa wolnostojące budynki rekreacji indywidualnej</t>
  </si>
  <si>
    <t>112/12</t>
  </si>
  <si>
    <t>budynek mieszkalny wolnostojący</t>
  </si>
  <si>
    <t>88/17</t>
  </si>
  <si>
    <t>Świercz</t>
  </si>
  <si>
    <t>146/1</t>
  </si>
  <si>
    <t>sprzedaż odzieży i galanterii - obiekt tymczasowy</t>
  </si>
  <si>
    <t>10/2</t>
  </si>
  <si>
    <t>397</t>
  </si>
  <si>
    <t xml:space="preserve">Żydowo </t>
  </si>
  <si>
    <t>544/6</t>
  </si>
  <si>
    <t>częściowa rozbiórka obory</t>
  </si>
  <si>
    <t>95</t>
  </si>
  <si>
    <t>110/3</t>
  </si>
  <si>
    <t>4 budynki rekreacji indywidualnej</t>
  </si>
  <si>
    <t>Mączno</t>
  </si>
  <si>
    <t>117/7, 117/8</t>
  </si>
  <si>
    <t>demontaż pokrycia dachowego z płut azbestowo-cementowych</t>
  </si>
  <si>
    <t>394/1</t>
  </si>
  <si>
    <t>zadaszenie przed wejściem do lokalu handlowo-gastronomicznego</t>
  </si>
  <si>
    <t>230</t>
  </si>
  <si>
    <t>tymczasowy ogródek gastronomiczny</t>
  </si>
  <si>
    <t>224/5</t>
  </si>
  <si>
    <t>Rejestr zgłoszeń Starostwa Powiatowego w Koszalinie</t>
  </si>
  <si>
    <t xml:space="preserve">budowa sieci elektroenergetycznej </t>
  </si>
  <si>
    <t xml:space="preserve">Pleśna </t>
  </si>
  <si>
    <t>remont obiektu gospodarczego</t>
  </si>
  <si>
    <t>143</t>
  </si>
  <si>
    <t>tymczasowy namiot handlowy</t>
  </si>
  <si>
    <t>250/2</t>
  </si>
  <si>
    <t>budynek gospodarczy i altana</t>
  </si>
  <si>
    <t>120/14</t>
  </si>
  <si>
    <t>Ratajki</t>
  </si>
  <si>
    <t>11/2</t>
  </si>
  <si>
    <t>rozbiórka nieczynnej stacji paliw</t>
  </si>
  <si>
    <t>Bobolice, obr 2</t>
  </si>
  <si>
    <t>595/15</t>
  </si>
  <si>
    <t>BOŚ.6746.74.2016.EJ</t>
  </si>
  <si>
    <t>BOŚ.6746.73.2016.EJ</t>
  </si>
  <si>
    <t>BOŚ.6743.509.2016.EJ</t>
  </si>
  <si>
    <t>650/3</t>
  </si>
  <si>
    <t>177</t>
  </si>
  <si>
    <t>dobudowa przydomowego ganku</t>
  </si>
  <si>
    <t>37/4</t>
  </si>
  <si>
    <t>4/37</t>
  </si>
  <si>
    <t>wolnostojący budynek gospodarczy</t>
  </si>
  <si>
    <t>3</t>
  </si>
  <si>
    <t>wymiana wewnętrznych instalacji elektrycznych</t>
  </si>
  <si>
    <t>101</t>
  </si>
  <si>
    <t>zabudowa markizy w formie wiaty</t>
  </si>
  <si>
    <t>44/14</t>
  </si>
  <si>
    <t>71/11</t>
  </si>
  <si>
    <t>budynek - tymczasowy obiekt</t>
  </si>
  <si>
    <t>283</t>
  </si>
  <si>
    <t>322/14, 325/20, 325/30</t>
  </si>
  <si>
    <t>141/1</t>
  </si>
  <si>
    <t>110/2</t>
  </si>
  <si>
    <t>rozbudowa budynku mieszkalnego</t>
  </si>
  <si>
    <t>85/9</t>
  </si>
  <si>
    <t>tymczasowe budynki rekreacji indywidualnej</t>
  </si>
  <si>
    <t>142/6</t>
  </si>
  <si>
    <t>budynek rekreacji indywidualnej, budynek gospodarczy</t>
  </si>
  <si>
    <t>Łasin Koszaliński</t>
  </si>
  <si>
    <t>14/29</t>
  </si>
  <si>
    <t>budynki rekreacji indywidualnej 4 szt.</t>
  </si>
  <si>
    <t>przyłącze wodociągowe i kanalizacji sanitarnej</t>
  </si>
  <si>
    <t>207, 208/10</t>
  </si>
  <si>
    <t>Altana</t>
  </si>
  <si>
    <t>102/10</t>
  </si>
  <si>
    <t>zmiana sposobu użytkowania obiektu garażowo-gospodarczego</t>
  </si>
  <si>
    <t>91/24</t>
  </si>
  <si>
    <t>111/45</t>
  </si>
  <si>
    <t>budowa sieci kablowej 0,4 kV</t>
  </si>
  <si>
    <t>11,59/9,61/1,136/2,136/3,136/7</t>
  </si>
  <si>
    <t>rozbudowa budynku  mieszkalnego jednorodzinnego</t>
  </si>
  <si>
    <t>9278/P/16</t>
  </si>
  <si>
    <t>rozbudowa</t>
  </si>
  <si>
    <t xml:space="preserve">remont elewacji budynku </t>
  </si>
  <si>
    <t>226/41</t>
  </si>
  <si>
    <t>ustawienie kiosku gastronomicznego</t>
  </si>
  <si>
    <t>38/1</t>
  </si>
  <si>
    <t>cztery budynki rekreacji indywidualnej</t>
  </si>
  <si>
    <t>Przebudowa drogi w m. Jacinki</t>
  </si>
  <si>
    <t>Jacinki</t>
  </si>
  <si>
    <t>74/5</t>
  </si>
  <si>
    <t>zmiana spos. Użytkowania budynku gospodarczego na sklep przemysłowy</t>
  </si>
  <si>
    <t>40/6</t>
  </si>
  <si>
    <t>obiekt tymczasowy-wiata</t>
  </si>
  <si>
    <t>404/7</t>
  </si>
  <si>
    <t>130</t>
  </si>
  <si>
    <t>sezonowy, drewniany kiosk gastronomiczny</t>
  </si>
  <si>
    <t>243/1</t>
  </si>
  <si>
    <t>parterowy budynek gospodarczy</t>
  </si>
  <si>
    <t>326/1</t>
  </si>
  <si>
    <t>montaż elementów małej architektury</t>
  </si>
  <si>
    <t>45/26</t>
  </si>
  <si>
    <t>budynek rekreacji indywidualenj</t>
  </si>
  <si>
    <t>325/29</t>
  </si>
  <si>
    <t>budowa obiektów małej architektury</t>
  </si>
  <si>
    <t>Trzebień</t>
  </si>
  <si>
    <t>401/4</t>
  </si>
  <si>
    <t>Dargiń</t>
  </si>
  <si>
    <t>Łozice</t>
  </si>
  <si>
    <t>191</t>
  </si>
  <si>
    <t xml:space="preserve">zespół budynków usługowych </t>
  </si>
  <si>
    <t>24/1, 24/2</t>
  </si>
  <si>
    <t>budowa przyłączy 0,4kV</t>
  </si>
  <si>
    <t>174/4, 34/5</t>
  </si>
  <si>
    <t>namiot niepołączony na trwałe z gruntem-obiekt tymczasowy</t>
  </si>
  <si>
    <t>43</t>
  </si>
  <si>
    <t>kiosk-sprzedaż parawanów</t>
  </si>
  <si>
    <t>77/1, 77/2</t>
  </si>
  <si>
    <t>kino 7D</t>
  </si>
  <si>
    <t>wiata wolnostojąca</t>
  </si>
  <si>
    <t>przyczepa gastronomiczna</t>
  </si>
  <si>
    <t>2/1</t>
  </si>
  <si>
    <t>wymiana części pokrycia dachowego</t>
  </si>
  <si>
    <t>44/1</t>
  </si>
  <si>
    <t>tymczasowy obiekt budowlany</t>
  </si>
  <si>
    <t>36/24</t>
  </si>
  <si>
    <t>przydomowy basen</t>
  </si>
  <si>
    <t>4/138</t>
  </si>
  <si>
    <t>212/3</t>
  </si>
  <si>
    <t>139/1</t>
  </si>
  <si>
    <t>montaż siłowni plenerowej</t>
  </si>
  <si>
    <t>16/2</t>
  </si>
  <si>
    <t>281/3</t>
  </si>
  <si>
    <t>48/15, 48/10</t>
  </si>
  <si>
    <t>7/93</t>
  </si>
  <si>
    <t>136/3</t>
  </si>
  <si>
    <t>budynek mieszkalny jednorodzinny z garażerm</t>
  </si>
  <si>
    <t>46/54</t>
  </si>
  <si>
    <t>9635/P/16</t>
  </si>
  <si>
    <t>przyłącze wodociągowe, kana-san.</t>
  </si>
  <si>
    <t>194/34,194/33</t>
  </si>
  <si>
    <t>9374/P/16</t>
  </si>
  <si>
    <t>wiata</t>
  </si>
  <si>
    <t>208/46</t>
  </si>
  <si>
    <t>136/25</t>
  </si>
  <si>
    <t>102/11</t>
  </si>
  <si>
    <t>zmiana sposobu użytkowania budynku magazynowego na mieszkalny</t>
  </si>
  <si>
    <t xml:space="preserve">Zegrze Pomorskie </t>
  </si>
  <si>
    <t>109/17</t>
  </si>
  <si>
    <t>budowa zbiornika bezodpływowego</t>
  </si>
  <si>
    <t>drewniany domek letniskowy</t>
  </si>
  <si>
    <t>80/10</t>
  </si>
  <si>
    <t>Iwięcino</t>
  </si>
  <si>
    <t>216, 210, 238</t>
  </si>
  <si>
    <t>kiosk handlowy-tymczasowy obiekt budowlany</t>
  </si>
  <si>
    <t>46/12</t>
  </si>
  <si>
    <t>323/55</t>
  </si>
  <si>
    <t>wiata wolnostojąca tymczasowy obiekt budowlany</t>
  </si>
  <si>
    <t>2/2</t>
  </si>
  <si>
    <t>trzy budynki rekreracji indywidualnej</t>
  </si>
  <si>
    <t>323</t>
  </si>
  <si>
    <t>132/9</t>
  </si>
  <si>
    <t>wiata handlowa</t>
  </si>
  <si>
    <t>256/2</t>
  </si>
  <si>
    <t>dwa budynki gospodarcze oraz budynek rekreacji indywidualnej</t>
  </si>
  <si>
    <t>200/16</t>
  </si>
  <si>
    <t>238/3</t>
  </si>
  <si>
    <t>budowa obiekyów małej architektury</t>
  </si>
  <si>
    <t>Przydargiń</t>
  </si>
  <si>
    <t>293/1</t>
  </si>
  <si>
    <t>891/7, 891/5</t>
  </si>
  <si>
    <t>727/14</t>
  </si>
  <si>
    <t>obiekt małej architektury</t>
  </si>
  <si>
    <t>33/10</t>
  </si>
  <si>
    <t>540</t>
  </si>
  <si>
    <t>budynek mieszkalny jednorodzinny-przeniesienie zgłoszenia</t>
  </si>
  <si>
    <t>budowa linii kablowej</t>
  </si>
  <si>
    <t>11, 23/25</t>
  </si>
  <si>
    <t>63/8</t>
  </si>
  <si>
    <t>78/37</t>
  </si>
  <si>
    <t>78/61</t>
  </si>
  <si>
    <t>78/62</t>
  </si>
  <si>
    <t>102/19</t>
  </si>
  <si>
    <t>obiekt tymczasowy-sprzedaż lodów</t>
  </si>
  <si>
    <t>175/1</t>
  </si>
  <si>
    <t>silos zbożowy</t>
  </si>
  <si>
    <t>272</t>
  </si>
  <si>
    <t>78, 79, 350</t>
  </si>
  <si>
    <t>85/4, 175</t>
  </si>
  <si>
    <t>przybudówka, budynek gospodarczy</t>
  </si>
  <si>
    <t>183/16</t>
  </si>
  <si>
    <t>wodociąg</t>
  </si>
  <si>
    <t>50, 109/1, 96/5, 96/4, 96/11, 96/12, 96/20, 96/24, 96/26, 96/28</t>
  </si>
  <si>
    <t>328/3</t>
  </si>
  <si>
    <t>przeniesienie zgłoszenia budynku mieszkalnego</t>
  </si>
  <si>
    <t>wiata o konstrukcji drewnianej - obiekt tymczasowy</t>
  </si>
  <si>
    <t>440/32</t>
  </si>
  <si>
    <t>obiekt handlowy-pawilon</t>
  </si>
  <si>
    <t>sieć wodociągowa</t>
  </si>
  <si>
    <t>3/16, 34/7, 81/5, 81/54, 81/39</t>
  </si>
  <si>
    <t>78/62, 78/44, 78/29</t>
  </si>
  <si>
    <t>216/1</t>
  </si>
  <si>
    <t>obiekt handlowy</t>
  </si>
  <si>
    <t>37/1</t>
  </si>
  <si>
    <t>326/22</t>
  </si>
  <si>
    <t>postawienie namiotu handlowego</t>
  </si>
  <si>
    <t>749, 235/2</t>
  </si>
  <si>
    <t>78/16</t>
  </si>
  <si>
    <t>82</t>
  </si>
  <si>
    <t>44/3</t>
  </si>
  <si>
    <t xml:space="preserve">budynek rekreacji indywidualnej, oczyszczalnia z drenażem </t>
  </si>
  <si>
    <t>193/61</t>
  </si>
  <si>
    <t>193/60</t>
  </si>
  <si>
    <t>wolno stojący parterowy budynek gospodarczy</t>
  </si>
  <si>
    <t>63/3</t>
  </si>
  <si>
    <t>191/1</t>
  </si>
  <si>
    <t>Będzino, Sarbinowo</t>
  </si>
  <si>
    <t>109/21; 164; 151</t>
  </si>
  <si>
    <t>budynek tymczasowy</t>
  </si>
  <si>
    <t>167/8</t>
  </si>
  <si>
    <t>540/2</t>
  </si>
  <si>
    <t>sieć elektroenergetyczna</t>
  </si>
  <si>
    <t>Obory</t>
  </si>
  <si>
    <t>212/4; 212/5</t>
  </si>
  <si>
    <t>160/25</t>
  </si>
  <si>
    <t>zmiana zgłoszenia</t>
  </si>
  <si>
    <t>88/5</t>
  </si>
  <si>
    <t>325/28</t>
  </si>
  <si>
    <t>budynek rekreacyjny, przydomowa oczyszczalnia ścieków</t>
  </si>
  <si>
    <t>Kopanino</t>
  </si>
  <si>
    <t>350/26</t>
  </si>
  <si>
    <t>przyłącze rurociągowe</t>
  </si>
  <si>
    <t>4/72; 4//48</t>
  </si>
  <si>
    <t>173/1</t>
  </si>
  <si>
    <t>98/2</t>
  </si>
  <si>
    <t>wzmocnieni  konstr. Ścian budynku wielorodzinnego</t>
  </si>
  <si>
    <t>247</t>
  </si>
  <si>
    <t>budynwk rekreacji indywidualnej</t>
  </si>
  <si>
    <t>292/6</t>
  </si>
  <si>
    <t>przebudowa dróg polegająca na budowie instalacji oświetlenia dróg</t>
  </si>
  <si>
    <t xml:space="preserve">19/45; 25/1; 150/3 </t>
  </si>
  <si>
    <t>11395/P/16</t>
  </si>
  <si>
    <t xml:space="preserve">tymczasowy obiekt budowlany - zabudowa markizy w formie wiaty </t>
  </si>
  <si>
    <t>wiata rekreacyjna</t>
  </si>
  <si>
    <t>postawienie przyczepy gastronomicznej zarejestrowanej RP</t>
  </si>
  <si>
    <t>152/11</t>
  </si>
  <si>
    <t>152/10</t>
  </si>
  <si>
    <t>152/9</t>
  </si>
  <si>
    <t>256</t>
  </si>
  <si>
    <t>253/2; 253/5; 253/9</t>
  </si>
  <si>
    <t>sieć kablowa nn 0,4 kV</t>
  </si>
  <si>
    <t>7/2; 7/3; 7/14; 8; 18; 30; 31/2; 32; 33; 53; 60; 284; 285/1; 291/12; 601/17</t>
  </si>
  <si>
    <t>322</t>
  </si>
  <si>
    <t>przebudowa drogi - instalacja oświetlenia</t>
  </si>
  <si>
    <t>118/3; 95/11; 95/12; 95/13</t>
  </si>
  <si>
    <t>440/25</t>
  </si>
  <si>
    <t>120/18</t>
  </si>
  <si>
    <t>tymczasowy obiekt budowlany - wiata</t>
  </si>
  <si>
    <t>78/61; 78/44; 78/29</t>
  </si>
  <si>
    <t>Giezkowo</t>
  </si>
  <si>
    <t>8/8; 55; 9/1; 9/11; 9/17; 9/18</t>
  </si>
  <si>
    <t>budowa garażu blaszanego</t>
  </si>
  <si>
    <t>239/53</t>
  </si>
  <si>
    <t>wymiana pokrycia dachowego - eternit</t>
  </si>
  <si>
    <t xml:space="preserve">Laski koszalińskie </t>
  </si>
  <si>
    <t>58/27</t>
  </si>
  <si>
    <t>budowa budynku jednorodzinnego</t>
  </si>
  <si>
    <t>536/3</t>
  </si>
  <si>
    <t xml:space="preserve">Wyszebórz </t>
  </si>
  <si>
    <t>budynek mieszkalny jednorodzinny oraz gospodarczy</t>
  </si>
  <si>
    <t>392/30</t>
  </si>
  <si>
    <t>przebudowa drogi polegająca na budowie instalacji oświetlenia drogi</t>
  </si>
  <si>
    <t>1/32</t>
  </si>
  <si>
    <t>6/17</t>
  </si>
  <si>
    <t>Budynek gospodarczo-letniskowy</t>
  </si>
  <si>
    <t>322/8</t>
  </si>
  <si>
    <t>budowa miejsca postoju pojazdów w leśnictwie Rosnowo</t>
  </si>
  <si>
    <t>215/3</t>
  </si>
  <si>
    <t>wymiana poszycia dachowego na bud. gosp.  - eternit</t>
  </si>
  <si>
    <t>171/6</t>
  </si>
  <si>
    <t>dobudowa ganku</t>
  </si>
  <si>
    <t>120/7</t>
  </si>
  <si>
    <t>ogródek gastronomiczny wraz z zadaszeniem</t>
  </si>
  <si>
    <t>42/44</t>
  </si>
  <si>
    <t>171/8</t>
  </si>
  <si>
    <t>42; 68</t>
  </si>
  <si>
    <t>parterowy budynek rekreacyjno - gospodarczy</t>
  </si>
  <si>
    <t>114/3</t>
  </si>
  <si>
    <t>altana drewniana</t>
  </si>
  <si>
    <t>102/31</t>
  </si>
  <si>
    <t xml:space="preserve">zespół tymczasowych urządzeń rekreacyjnych </t>
  </si>
  <si>
    <t>wykop na szambo betonowe</t>
  </si>
  <si>
    <t>237</t>
  </si>
  <si>
    <t>81/2</t>
  </si>
  <si>
    <t>trzy przyczepy kempingowe typu holenderskiego</t>
  </si>
  <si>
    <t>138/4</t>
  </si>
  <si>
    <t>termomodernizacja budynku mieszkalnedo wielorodzinnego</t>
  </si>
  <si>
    <t>368; 367/4; 369; 367/5</t>
  </si>
  <si>
    <t>sieć wodociągowa - przyłącze do działek</t>
  </si>
  <si>
    <t xml:space="preserve">113; 115; 114/63; 114/48; 188; 114/64; 110/7; 110/9; 110/8 </t>
  </si>
  <si>
    <t>519/11</t>
  </si>
  <si>
    <t>remont wewn. Instalacji centralnego ogrzewania</t>
  </si>
  <si>
    <t>111/13</t>
  </si>
  <si>
    <t>12337/P/16</t>
  </si>
  <si>
    <t xml:space="preserve">domek letniskowy </t>
  </si>
  <si>
    <t>938</t>
  </si>
  <si>
    <t>budowa lokalnej oczyszczalni ściekówwraz z infrastrukturą towarzyszącą</t>
  </si>
  <si>
    <t>Chmielno</t>
  </si>
  <si>
    <t>344/45; 344/43; 344/44</t>
  </si>
  <si>
    <t>59</t>
  </si>
  <si>
    <t>Wymiana stolarki okienne na parterze budynku "A" Urzędu Miejskiego w Polanowie</t>
  </si>
  <si>
    <t>184</t>
  </si>
  <si>
    <t>budynek mieszkalny jednorodzinny o 2 lokalach</t>
  </si>
  <si>
    <t>25/14</t>
  </si>
  <si>
    <t>464</t>
  </si>
  <si>
    <t xml:space="preserve">docieplenie ścianu frontowej i tylnej bud. Mieszkalnego wielorodzinnego. </t>
  </si>
  <si>
    <t>budowa altanki ogrodowej</t>
  </si>
  <si>
    <t>617/4</t>
  </si>
  <si>
    <t xml:space="preserve">budowa ogrodzenia </t>
  </si>
  <si>
    <t>134/4</t>
  </si>
  <si>
    <t>tymczasowy obiekt budowlany - kiosk handlowy</t>
  </si>
  <si>
    <t>213/4; 221; 216/13</t>
  </si>
  <si>
    <t>budowa budynku rekreacji indywidualnej i zbiornik bezodpływowy</t>
  </si>
  <si>
    <t>133/6</t>
  </si>
  <si>
    <t>133/3</t>
  </si>
  <si>
    <t>327/2</t>
  </si>
  <si>
    <t>budowa hali namiotowej - ujeżdzalni koni</t>
  </si>
  <si>
    <t>309/20</t>
  </si>
  <si>
    <t>440/23</t>
  </si>
  <si>
    <t>przebudowa odcinka deogi wraz z wiata przystankową</t>
  </si>
  <si>
    <t>75; 140/2</t>
  </si>
  <si>
    <t>rozbiórka budynku inwentarsko - magazynowego</t>
  </si>
  <si>
    <t>12074/P/16</t>
  </si>
  <si>
    <t>Rozbiórka hali magazynowej</t>
  </si>
  <si>
    <t>387/2</t>
  </si>
  <si>
    <t>12155/P/16</t>
  </si>
  <si>
    <t>Roabiórka budynku gospodarczego</t>
  </si>
  <si>
    <t>711/139</t>
  </si>
  <si>
    <t>budowa budynku gospodarczego wolnostojącego</t>
  </si>
  <si>
    <t>113/24</t>
  </si>
  <si>
    <t>zmiana użytkowania z bud. Gospodarczego na bud. Mieszkalny</t>
  </si>
  <si>
    <t>283/14</t>
  </si>
  <si>
    <t>Kurozwęcz</t>
  </si>
  <si>
    <t>8/1</t>
  </si>
  <si>
    <t>odmek rekreacji indywidualnej oraz wiata</t>
  </si>
  <si>
    <t>121/28</t>
  </si>
  <si>
    <t>budowa - kiosk</t>
  </si>
  <si>
    <t>290/11</t>
  </si>
  <si>
    <t>188</t>
  </si>
  <si>
    <t>budowa zjazdu z drogi powiatowej na działki budowlane</t>
  </si>
  <si>
    <t xml:space="preserve">budowa zjazdu z drogi gminnej </t>
  </si>
  <si>
    <t>261/9; 261/8; 261/7</t>
  </si>
  <si>
    <t>remont dachu budynku oficyny z wymianą pokrycia dachowego</t>
  </si>
  <si>
    <t>211</t>
  </si>
  <si>
    <t>121/2</t>
  </si>
  <si>
    <t>zmiana zposobu użytkowania z bud. Gosp. Na budynek mieszkalny</t>
  </si>
  <si>
    <t>39/6</t>
  </si>
  <si>
    <t>budowa ganku przydomowego</t>
  </si>
  <si>
    <t xml:space="preserve">Laski Koszalińskie </t>
  </si>
  <si>
    <t>71/4</t>
  </si>
  <si>
    <t>Budowa sieci wodociągowej</t>
  </si>
  <si>
    <t>401/73; 401/55</t>
  </si>
  <si>
    <t>221/1</t>
  </si>
  <si>
    <t>158/6</t>
  </si>
  <si>
    <t>13295/P/16</t>
  </si>
  <si>
    <t>rozbudowa stacji bazowej telefonii komórkowej</t>
  </si>
  <si>
    <t>430/3</t>
  </si>
  <si>
    <t>budowa wolnostojących budynków rekreacji indywidualnej 2 szt, oraz altanka ogrodowa</t>
  </si>
  <si>
    <t>1/1</t>
  </si>
  <si>
    <t>242/69</t>
  </si>
  <si>
    <t>Dąbrowa</t>
  </si>
  <si>
    <t>10/4</t>
  </si>
  <si>
    <t>parterowy budynek gospodarczy i zbiornik bezodpływowy</t>
  </si>
  <si>
    <t>188/53</t>
  </si>
  <si>
    <t xml:space="preserve">demontaż kontenera </t>
  </si>
  <si>
    <t>242/85</t>
  </si>
  <si>
    <t xml:space="preserve">rozbiórka budynku mieszkalnego </t>
  </si>
  <si>
    <t>99/5</t>
  </si>
  <si>
    <t>13383/P/16</t>
  </si>
  <si>
    <t>altana wolno stojąca</t>
  </si>
  <si>
    <t>95/3</t>
  </si>
  <si>
    <t>13382/P/16</t>
  </si>
  <si>
    <t>777/5</t>
  </si>
  <si>
    <t>164/5</t>
  </si>
  <si>
    <t xml:space="preserve">Łasin Koszaliński </t>
  </si>
  <si>
    <t>4/58</t>
  </si>
  <si>
    <t>711/202</t>
  </si>
  <si>
    <t>31/11</t>
  </si>
  <si>
    <t>101; 100/2; 118/29</t>
  </si>
  <si>
    <t>101/12</t>
  </si>
  <si>
    <t>budowa sieci elektroenergetycznej</t>
  </si>
  <si>
    <t>210/4; 210/5; 440/11; 440/14; 440/45</t>
  </si>
  <si>
    <t>322/3</t>
  </si>
  <si>
    <t>pięć budynków gospodarczych</t>
  </si>
  <si>
    <t>322/12</t>
  </si>
  <si>
    <t>Krąg- Doły</t>
  </si>
  <si>
    <t>149/28</t>
  </si>
  <si>
    <t>budowa przydomowej oczyszczalni ścieków</t>
  </si>
  <si>
    <t>158/2</t>
  </si>
  <si>
    <t>46/10</t>
  </si>
  <si>
    <t>budowa domku rekreacyjnego  i budynku gospodarczego garażowego</t>
  </si>
  <si>
    <t>rozbiórka domków turystyczno - wypoczynkowych szt. 2</t>
  </si>
  <si>
    <t>229/18</t>
  </si>
  <si>
    <t>116/5</t>
  </si>
  <si>
    <t>budowa zjazdu indywidualnego z drogi powiatowej</t>
  </si>
  <si>
    <t>160/76</t>
  </si>
  <si>
    <t>10*6</t>
  </si>
  <si>
    <t>569/14</t>
  </si>
  <si>
    <t>Domachowo</t>
  </si>
  <si>
    <t>3/4</t>
  </si>
  <si>
    <t>161</t>
  </si>
  <si>
    <t>132/26</t>
  </si>
  <si>
    <t>132/15</t>
  </si>
  <si>
    <t>zewnętrzna instalacja gazowa wraz z posadowieniem zbiornika</t>
  </si>
  <si>
    <t>629/1</t>
  </si>
  <si>
    <t xml:space="preserve">zainstalowanie wolno stojącego budynku </t>
  </si>
  <si>
    <t>95/12</t>
  </si>
  <si>
    <t>budynek gospodarcz</t>
  </si>
  <si>
    <t>390/32</t>
  </si>
  <si>
    <t>przyłącze kablowe 4,4 kV weraz ze złączem kablowo-pomiarowym do zasil. domu jednorodzinnego</t>
  </si>
  <si>
    <t>540; 294/93; 132/2; 380/1; 382/9; 382/10</t>
  </si>
  <si>
    <t>remont dachu budynku głównego z wymianą pokrycia dachowego z dachówki na dachówkę i przemurowaniem kominów</t>
  </si>
  <si>
    <t>102</t>
  </si>
  <si>
    <t xml:space="preserve">utwardzenie działki </t>
  </si>
  <si>
    <t>Łopienica</t>
  </si>
  <si>
    <t>4/46</t>
  </si>
  <si>
    <t>Chłopska Kępa</t>
  </si>
  <si>
    <t>346/18</t>
  </si>
  <si>
    <t>budynek składowo-magazynowy</t>
  </si>
  <si>
    <t>123/14</t>
  </si>
  <si>
    <t>110/9</t>
  </si>
  <si>
    <t>225/2</t>
  </si>
  <si>
    <t>usunięcie eternitu z bud. Gospodarczego</t>
  </si>
  <si>
    <t>307/1</t>
  </si>
  <si>
    <t>91</t>
  </si>
  <si>
    <t>zmiana sposobu użytkowania z budynku gospodarczego na budynek mieszkalny jednorodzinny</t>
  </si>
  <si>
    <t>budynek gospodarczy drewniany</t>
  </si>
  <si>
    <t>92</t>
  </si>
  <si>
    <t>budowa przyłącza kablowego 0,4 kV dla nudynku mieszkalnego wielorodzinnego</t>
  </si>
  <si>
    <t xml:space="preserve">56/15; 64/1; 838/1; 838/2 </t>
  </si>
  <si>
    <t>170/72</t>
  </si>
  <si>
    <t>staw retencyjny zasilany wodami gruntowymi</t>
  </si>
  <si>
    <t>54/4</t>
  </si>
  <si>
    <t>101/20</t>
  </si>
  <si>
    <t>Nowe Bielice, Tatów</t>
  </si>
  <si>
    <t>167/; 54/2; 50; 49/5; 49/6; 49/3; 54/5</t>
  </si>
  <si>
    <t>lokal usługowy - gabinet kosmetyczny</t>
  </si>
  <si>
    <t>864/4</t>
  </si>
  <si>
    <t>budowa sieci kablowych 0,4 i 15 kV</t>
  </si>
  <si>
    <t>4/1</t>
  </si>
  <si>
    <t>313/2</t>
  </si>
  <si>
    <t>budowa żelbetowego lub plastikowego szczelnego zbiornika bezodpływowego na nieczystości ciekłe nr 1</t>
  </si>
  <si>
    <t>budowa żelbetowego lub plastikowego szczelnego zbiornika bezodpływowego na nieczystości ciekłe nr 2</t>
  </si>
  <si>
    <t>budowa żelbetowego lub plastikowego szczelnego zbiornika bezodpływowego na nieczystości ciekłe nr 3</t>
  </si>
  <si>
    <t>budowa żelbetowego lub plastikowego szczelnego zbiornika bezodpływowego na nieczystości ciekłe nr 4</t>
  </si>
  <si>
    <t>budowa żelbetowego lub plastikowego szczelnego zbiornika bezodpływowego na nieczystości ciekłe nr 5</t>
  </si>
  <si>
    <t>budowa żelbetowego lub plastikowego szczelnego zbiornika bezodpływowego na nieczystości ciekłe nr 6</t>
  </si>
  <si>
    <t>budowa żelbetowego lub plastikowego szczelnego zbiornika bezodpływowego na nieczystości ciekłe nr 7</t>
  </si>
  <si>
    <t>zbiornik bezodpływowy dla budynków rekreacji indywidualnej</t>
  </si>
  <si>
    <t>MŚcice</t>
  </si>
  <si>
    <t>260/15</t>
  </si>
  <si>
    <t>203/7</t>
  </si>
  <si>
    <t>budowa miejsca postoju pojazdów "Sieciemińskie Rosoczki" w leśnictwie Sieciemin</t>
  </si>
  <si>
    <t>budowa miejsca postoju pojazdów "Wierciszewo" w leśnictwie Kamionka</t>
  </si>
  <si>
    <t>29/1; 29/3</t>
  </si>
  <si>
    <t>128/27</t>
  </si>
  <si>
    <t>19</t>
  </si>
  <si>
    <t>151/39</t>
  </si>
  <si>
    <t>zmiana sposobu uzytkowania istniejącego budynku mieszkalnego  w zagrodzie wraz z jego przebudowa i rozbudową na budynek mieszkalny jednorodzinny</t>
  </si>
  <si>
    <t xml:space="preserve">Sowinko </t>
  </si>
  <si>
    <t>78</t>
  </si>
  <si>
    <t>14929/P/16</t>
  </si>
  <si>
    <t xml:space="preserve">Budowa przyłącza kablowego 0,4kV </t>
  </si>
  <si>
    <t>170/87; 170/20; 167; 170/85</t>
  </si>
  <si>
    <t>14928/P/16</t>
  </si>
  <si>
    <t>Mokre</t>
  </si>
  <si>
    <t>14856/P/16</t>
  </si>
  <si>
    <t>Wymiana poszycia dachowego  na bud. Gosp.</t>
  </si>
  <si>
    <t>14925/P/16</t>
  </si>
  <si>
    <t>Budynek gospodarczy, wiata drewniana i przydomowy basen zew.</t>
  </si>
  <si>
    <t>81/39</t>
  </si>
  <si>
    <t>14943/P/16</t>
  </si>
  <si>
    <t>11/48; 11/53</t>
  </si>
  <si>
    <t>budynek mieszkalny jednorodzinny- rozbudowa: ganek, ogród zimowy</t>
  </si>
  <si>
    <t>rozbiórka częśći budynku usługowo - biurowego</t>
  </si>
  <si>
    <t>Gaski</t>
  </si>
  <si>
    <t>318/1</t>
  </si>
  <si>
    <t>2/35; 2/34; 2/29; 2/30; 2/31; 2/109, 2/26</t>
  </si>
  <si>
    <t>budowa sieci wodociągowej De110/90/63/PE-HD100</t>
  </si>
  <si>
    <t>Skobno, Sianów</t>
  </si>
  <si>
    <t>41/1; 41/2; 53; 200/3; 283/3</t>
  </si>
  <si>
    <t>449; 291/4; 291/8</t>
  </si>
  <si>
    <t xml:space="preserve">remont istniejącego przepustu  drogowego na drodze leśnej </t>
  </si>
  <si>
    <t>Parsowo</t>
  </si>
  <si>
    <t>572</t>
  </si>
  <si>
    <t>remont nawierzchni odcinka drogi leśnej</t>
  </si>
  <si>
    <t>565; 566; 567</t>
  </si>
  <si>
    <t>160/67</t>
  </si>
  <si>
    <t>remont sygnalizacji alarmu pożaru SSP</t>
  </si>
  <si>
    <t>wybicie otworu okiennego</t>
  </si>
  <si>
    <t>Mścicie</t>
  </si>
  <si>
    <t>184/9</t>
  </si>
  <si>
    <t>64/22</t>
  </si>
  <si>
    <t>remont lokalu mieszkalnego w budynku mieszkalnym wielorodzinnym</t>
  </si>
  <si>
    <t>Stoisław</t>
  </si>
  <si>
    <t>62/28</t>
  </si>
  <si>
    <t>282/1</t>
  </si>
  <si>
    <t>130/16, 130/14</t>
  </si>
  <si>
    <t>14/11</t>
  </si>
  <si>
    <t>128</t>
  </si>
  <si>
    <t>698/1, 891/5, 891/11</t>
  </si>
  <si>
    <t>146/20</t>
  </si>
  <si>
    <t>12/21</t>
  </si>
  <si>
    <t>55</t>
  </si>
  <si>
    <t>przebudowa zjazdów i dróg gminnych</t>
  </si>
  <si>
    <t>62/2, 172/2, 51/2</t>
  </si>
  <si>
    <t>39/12</t>
  </si>
  <si>
    <t>14948/P/16</t>
  </si>
  <si>
    <t>plac przystankowo-rekreacyjny</t>
  </si>
  <si>
    <t xml:space="preserve">Nacław </t>
  </si>
  <si>
    <t>42</t>
  </si>
  <si>
    <t>Kościernica</t>
  </si>
  <si>
    <t>69</t>
  </si>
  <si>
    <t>remont kortu prz stadnionie miejskim</t>
  </si>
  <si>
    <t>nr 2 m. Polanów</t>
  </si>
  <si>
    <t>242/23</t>
  </si>
  <si>
    <t>przebudowa drogi rowerowej Polanów - Jacinki</t>
  </si>
  <si>
    <t>Wietrzno, Rosoch, Jacinki</t>
  </si>
  <si>
    <t>nr 4 m. Polanów</t>
  </si>
  <si>
    <t>204/2</t>
  </si>
  <si>
    <t>siłownia terenowa fitness</t>
  </si>
  <si>
    <t>nr 6 m. Polanów</t>
  </si>
  <si>
    <t>14947/P/16</t>
  </si>
  <si>
    <t>74/6</t>
  </si>
  <si>
    <t>Cetuń</t>
  </si>
  <si>
    <t>7/30</t>
  </si>
  <si>
    <t>124/4, 57</t>
  </si>
  <si>
    <t>Wietrzno</t>
  </si>
  <si>
    <t>568</t>
  </si>
  <si>
    <t>Wielin</t>
  </si>
  <si>
    <t>134/9</t>
  </si>
  <si>
    <t>remont wiaty i zagospodarowanie terenu placu parkingowego</t>
  </si>
  <si>
    <t>175, 177</t>
  </si>
  <si>
    <t>14924/P</t>
  </si>
  <si>
    <t>Budynek gospodarczy</t>
  </si>
  <si>
    <t>61/1</t>
  </si>
  <si>
    <t>764a</t>
  </si>
  <si>
    <t>rozbiórka budynku mieszkalnego i gospodarczego</t>
  </si>
  <si>
    <t>137/17, 137/18</t>
  </si>
  <si>
    <t>63/23</t>
  </si>
  <si>
    <t>63/24</t>
  </si>
  <si>
    <t>36/13</t>
  </si>
  <si>
    <t>remont w budynku leśniczówki</t>
  </si>
  <si>
    <t>233/8</t>
  </si>
  <si>
    <t>320</t>
  </si>
  <si>
    <t>29/5, 29/10</t>
  </si>
  <si>
    <t>przebudowa drogi</t>
  </si>
  <si>
    <t>Czapla</t>
  </si>
  <si>
    <t>BOŚ.6743.751.2016.IN</t>
  </si>
  <si>
    <t>wymiana pokrycia dachowego, przebudowa garazu</t>
  </si>
  <si>
    <t>4/31</t>
  </si>
  <si>
    <t xml:space="preserve">Bonin </t>
  </si>
  <si>
    <t>budynek garażowy</t>
  </si>
  <si>
    <t>307</t>
  </si>
  <si>
    <t>396/5, 213/6, 214/17, 214/4</t>
  </si>
  <si>
    <t xml:space="preserve">wymiana pokrycia </t>
  </si>
  <si>
    <t>915</t>
  </si>
  <si>
    <t>BOŚ.6743.733.2016.SR</t>
  </si>
  <si>
    <t>dobudowa klatki schodowej</t>
  </si>
  <si>
    <t>Dobre</t>
  </si>
  <si>
    <t>126/2</t>
  </si>
  <si>
    <t>cztery zjazdy z drogi gminnej</t>
  </si>
  <si>
    <t>160/13</t>
  </si>
  <si>
    <t>Dobrociechy</t>
  </si>
  <si>
    <t>2/13</t>
  </si>
  <si>
    <t>rozbiórka budynku mieszkalnego i dwóch budynków gospodarczych</t>
  </si>
  <si>
    <t>181</t>
  </si>
  <si>
    <t>modyfikacja otworu okiennego</t>
  </si>
  <si>
    <t>241/11</t>
  </si>
  <si>
    <t>131</t>
  </si>
  <si>
    <t>873</t>
  </si>
  <si>
    <t>258/4</t>
  </si>
  <si>
    <t>204/14</t>
  </si>
  <si>
    <t>22/1</t>
  </si>
  <si>
    <t>14790/P/16</t>
  </si>
  <si>
    <t>montaż konstrukcji wsporczych</t>
  </si>
  <si>
    <t>193/17</t>
  </si>
  <si>
    <t xml:space="preserve">233/9; 233/11 </t>
  </si>
  <si>
    <t>montaż obiektów małej architekury</t>
  </si>
  <si>
    <t>58/1; 57</t>
  </si>
  <si>
    <t>61/3</t>
  </si>
  <si>
    <t>przebudowa odcinka sieci napowietrznej  SN-15 kV</t>
  </si>
  <si>
    <t xml:space="preserve">113/10; 295/12; 295/25; 295/1; 295/2100; 101; 102; 129/1; 128/1; 127/1; 126/1; 125/1; 108 </t>
  </si>
  <si>
    <t>wymiana dachu, okien, elewacja zewnętrzna, drobne roboty</t>
  </si>
  <si>
    <t>22/18</t>
  </si>
  <si>
    <t>budowa sieci elektroenergetycznej  0,4 kV</t>
  </si>
  <si>
    <t xml:space="preserve">325/20 </t>
  </si>
  <si>
    <t>65/3</t>
  </si>
  <si>
    <t>128; 100/4</t>
  </si>
  <si>
    <t xml:space="preserve">budowa przydomowego ganku - budynek rekreacji indywidualej </t>
  </si>
  <si>
    <t>Porost</t>
  </si>
  <si>
    <t>318/34</t>
  </si>
  <si>
    <t>145/1</t>
  </si>
  <si>
    <t>przebudowa pasa drogowego</t>
  </si>
  <si>
    <t>325</t>
  </si>
  <si>
    <t>452</t>
  </si>
  <si>
    <t>Tymień, Kładno</t>
  </si>
  <si>
    <t>62; 61/18; 36/2; 149; 117/1; 117/2; 117/3</t>
  </si>
  <si>
    <t>253; 253/5; 253/9</t>
  </si>
  <si>
    <t>nadbudowa i przebudowa budynku mieszkalnego jednorodzinnego</t>
  </si>
  <si>
    <t>545/2</t>
  </si>
  <si>
    <t>110/7</t>
  </si>
  <si>
    <t>207/14</t>
  </si>
  <si>
    <t>stacja bazowa na wieży stalowej</t>
  </si>
  <si>
    <t>321/4</t>
  </si>
  <si>
    <t>140/12</t>
  </si>
  <si>
    <t>budowa aranżerii - ogrodu zimowego</t>
  </si>
  <si>
    <t>remont odcinków istniejącej sieci wodociągowej wraz z przyłączami</t>
  </si>
  <si>
    <t>26/42</t>
  </si>
  <si>
    <t>zmiana sposobu użytkowania</t>
  </si>
  <si>
    <t>Bożenice</t>
  </si>
  <si>
    <t>11/32</t>
  </si>
  <si>
    <t>224/3</t>
  </si>
  <si>
    <t xml:space="preserve">przebudowa drogi powiatowej </t>
  </si>
  <si>
    <t>9</t>
  </si>
  <si>
    <t>49</t>
  </si>
  <si>
    <t>naprawa dachu obory</t>
  </si>
  <si>
    <t>195/18</t>
  </si>
  <si>
    <t>258/3</t>
  </si>
  <si>
    <t>zespół budynków rekreacji indywidualnej</t>
  </si>
  <si>
    <t>przebudowa odcinka pasa drogowego w zakresie ustawienia wiaty przystankowej wraz z budową peronu przystankowego</t>
  </si>
  <si>
    <t>75/4; 75/7</t>
  </si>
  <si>
    <t>205</t>
  </si>
  <si>
    <t>budowa instalacji jednozbiornikowej na gaz płynny propan, zbiornik podziemny o poj. 2700l</t>
  </si>
  <si>
    <t xml:space="preserve">Niedalino </t>
  </si>
  <si>
    <t>316</t>
  </si>
  <si>
    <t>226/15</t>
  </si>
  <si>
    <t>59/8</t>
  </si>
  <si>
    <t>budowa z jazdów z drogi gminnej</t>
  </si>
  <si>
    <t>7; 91/16; 91/47; 95/3; 95/4; 117/9; 118/5; 122/3</t>
  </si>
  <si>
    <t>112/8</t>
  </si>
  <si>
    <t>129/1</t>
  </si>
  <si>
    <t>33/3; 33/32</t>
  </si>
  <si>
    <t>988/11; 1003/5</t>
  </si>
  <si>
    <t xml:space="preserve">zbiornik bezodpływowy </t>
  </si>
  <si>
    <t>18/5</t>
  </si>
  <si>
    <t>montaż dodatkowych elementów na potrzeby rekonfiguracji systemu antenowego na stacji bazowej Orange</t>
  </si>
  <si>
    <t>4/95</t>
  </si>
  <si>
    <t>111/10</t>
  </si>
  <si>
    <t>78/29</t>
  </si>
  <si>
    <t>Przebudowa drogi polegająca na budowie oświetlenia drgowego</t>
  </si>
  <si>
    <t>97/20</t>
  </si>
  <si>
    <t>231/8</t>
  </si>
  <si>
    <t>43; 42/17; 42/31</t>
  </si>
  <si>
    <t>budowa systemu fotowoltaicznego</t>
  </si>
  <si>
    <t>94/21</t>
  </si>
  <si>
    <t>94/22</t>
  </si>
  <si>
    <t>440/1</t>
  </si>
  <si>
    <t>294/65</t>
  </si>
  <si>
    <t xml:space="preserve">Sierakowo </t>
  </si>
  <si>
    <t>garaz na samochód osobowy</t>
  </si>
  <si>
    <t>376</t>
  </si>
  <si>
    <t>295/17</t>
  </si>
  <si>
    <t>WK</t>
  </si>
  <si>
    <t>ogrodzenie działki wraz z wjazdem</t>
  </si>
  <si>
    <t>110/4</t>
  </si>
  <si>
    <t>69/1</t>
  </si>
  <si>
    <t>termomodernizacja Gimnazjum w Świeszynie polegająca na ociepleniu ścianzewn.</t>
  </si>
  <si>
    <t>197/3</t>
  </si>
  <si>
    <t>wykonanie przyłącza wodociągowego i przyłącza kanalizacji sanitarnej</t>
  </si>
  <si>
    <t>261; 91/6</t>
  </si>
  <si>
    <t xml:space="preserve">59; 61; 63; 68; 69; 70; 72; 76; 179; 203; 225; 238; 239; 247/1; 291/12; 595/9; 595/10; 595/11; 601/29 </t>
  </si>
  <si>
    <t>budynek letniskowy - altana</t>
  </si>
  <si>
    <t>170/22</t>
  </si>
  <si>
    <t>110/10</t>
  </si>
  <si>
    <t>133/13</t>
  </si>
  <si>
    <t>133/14</t>
  </si>
  <si>
    <t>77/15</t>
  </si>
  <si>
    <t>810</t>
  </si>
  <si>
    <t>przebudowa sieci elektroenergetycznej 4,4 kV, usunięcie kolizji z projektowanym budynkiem jednorodzinnym</t>
  </si>
  <si>
    <t>208/1; 208/2; 208/6, 207</t>
  </si>
  <si>
    <t>33/11</t>
  </si>
  <si>
    <t>148/3; 148/4</t>
  </si>
  <si>
    <t>budynek mieszkalny jednorodzinny oraz garaż</t>
  </si>
  <si>
    <t>284/8</t>
  </si>
  <si>
    <t>130/4</t>
  </si>
  <si>
    <t>przyłącze wodociągowe PE 32 dla budynku mieszkalnego</t>
  </si>
  <si>
    <t>253/5; 328/1; 332/3</t>
  </si>
  <si>
    <t>80/8</t>
  </si>
  <si>
    <t>80/9</t>
  </si>
  <si>
    <t>86/3</t>
  </si>
  <si>
    <t>Popowo</t>
  </si>
  <si>
    <t>rozbiórka obiektu gospodarczego</t>
  </si>
  <si>
    <t>75/2</t>
  </si>
  <si>
    <t>wiata na drewno</t>
  </si>
  <si>
    <t>176/67</t>
  </si>
  <si>
    <t xml:space="preserve">hala stalowo - namiotowa </t>
  </si>
  <si>
    <t>148/12</t>
  </si>
  <si>
    <t>167/1</t>
  </si>
  <si>
    <t>3/11</t>
  </si>
  <si>
    <t>przydomowy ogród zimowy - ststem. gospod.</t>
  </si>
  <si>
    <t xml:space="preserve">wymiana pokrycia dachowego, położenie tynków zewn. i wewn. </t>
  </si>
  <si>
    <t>2/38</t>
  </si>
  <si>
    <t>ocieplenie - elewacja budynku</t>
  </si>
  <si>
    <t>136/14</t>
  </si>
  <si>
    <t>kontener gospodarczy</t>
  </si>
  <si>
    <t>160/1</t>
  </si>
  <si>
    <t>budowa studni wierconej</t>
  </si>
  <si>
    <t>60/3</t>
  </si>
  <si>
    <t>363/2</t>
  </si>
  <si>
    <t>budynek letniskowy - sezonowy</t>
  </si>
  <si>
    <t>119/6</t>
  </si>
  <si>
    <t>budowa altany wolnostojącej</t>
  </si>
  <si>
    <t>50/20</t>
  </si>
  <si>
    <t>budowa zjazdu publicznego oraz przeniesienie istniejącego hydrantu</t>
  </si>
  <si>
    <t>52/16; 55/1; 56/9</t>
  </si>
  <si>
    <t>277/15</t>
  </si>
  <si>
    <t>budowa przyłącza i kanalizacji sanitarnej</t>
  </si>
  <si>
    <t>Bagno</t>
  </si>
  <si>
    <t>472/8; 729</t>
  </si>
  <si>
    <t>odrodzenie wewn. Betonowe od strony działki 253/4 i 253/13 o wysokości 3 m. oraz budowa dwóch wiat</t>
  </si>
  <si>
    <t>253/7; 253/9</t>
  </si>
  <si>
    <t>postawienie szopy do składowania drewna</t>
  </si>
  <si>
    <t>88/2</t>
  </si>
  <si>
    <t>budowa parterowej wiaty</t>
  </si>
  <si>
    <t>52/6</t>
  </si>
  <si>
    <t>remont ciągu pieszego w pasie drogowym drogi gminnej</t>
  </si>
  <si>
    <t>remont dród gminnych i placów na działkach 5/10; 5/13; 5/14; 5/15; 5/22; 5/29</t>
  </si>
  <si>
    <t>5/10; 5/13; 5/14; 5/15; 5/22; 5/29</t>
  </si>
  <si>
    <t>Przebudowa przyłącza kanalizacji deszczowej</t>
  </si>
  <si>
    <t>359/2; 358/4</t>
  </si>
  <si>
    <t>465/10;465/12; 466/7; 66/8; 468/5; 93/2; 496/2; 496/2;496/3;496/3;4 98/2; 534; 538/1; 731; 744;745</t>
  </si>
  <si>
    <t>budowa budynków rekreacji indywidualnej na czterech działkach w ilości zgodnie z obowiązującymi przepisami</t>
  </si>
  <si>
    <t>72/11; 72/12; 72/13; 72/14</t>
  </si>
  <si>
    <t>budowa sieci kanalizacji sanitarnej grawitacyjnej i tłoczonej</t>
  </si>
  <si>
    <t>661; 311/4; 871/3</t>
  </si>
  <si>
    <t>remont elewacji i pokrycia dachu budynku elektrowni wodnej</t>
  </si>
  <si>
    <t>1/7</t>
  </si>
  <si>
    <t>141/4</t>
  </si>
  <si>
    <t>326/13</t>
  </si>
  <si>
    <t>budynek rekreacji indywidualnej oraz budynek gospodarczy</t>
  </si>
  <si>
    <t>109/35</t>
  </si>
  <si>
    <t>budowa pprzyłącza wodno - kanalizacyjnego</t>
  </si>
  <si>
    <t xml:space="preserve">Bagno </t>
  </si>
  <si>
    <t>472/5</t>
  </si>
  <si>
    <t>budowa sieci wodociągiwej i kanalizacji sanitarnej</t>
  </si>
  <si>
    <t>412/16; 412/25; 412/30; 412/52; 412/53 412/54; 412/55; 412/56; 412/57; 412/58; 412/59; 412/60; 412/61; 415/62; 412/63</t>
  </si>
  <si>
    <t xml:space="preserve">remont dachu budynku polegającego na wymianie pokrycua dachowego </t>
  </si>
  <si>
    <t>248</t>
  </si>
  <si>
    <t>zbiornik bezodpływowy</t>
  </si>
  <si>
    <t>138/42</t>
  </si>
  <si>
    <t>rozbiórka trzech obiektów</t>
  </si>
  <si>
    <t>19/2</t>
  </si>
  <si>
    <t>160/75</t>
  </si>
  <si>
    <t>170/2</t>
  </si>
  <si>
    <t>remont schodów zewnętrznych wejściowych do leczniczówki, naprawa przegrodzenia poddasza</t>
  </si>
  <si>
    <t>303/6</t>
  </si>
  <si>
    <t>budowa linii kablowej oświetlenia rogowego  - instalacji w ramachj przebudowy drogi</t>
  </si>
  <si>
    <t>instalacja wodosiągowa i kanalizacja sanitarna</t>
  </si>
  <si>
    <t>81/5</t>
  </si>
  <si>
    <t>przyłącze kanalizacji sanitarnej</t>
  </si>
  <si>
    <t>2/60</t>
  </si>
  <si>
    <t xml:space="preserve"> 109/37</t>
  </si>
  <si>
    <t>budynek wolno stojący parterowy rekreacji indywidualnej</t>
  </si>
  <si>
    <t>budowa napowiertrznych i kablowych sieci energetycznych 0,4 kV</t>
  </si>
  <si>
    <t>293/4; 327/2; 329; 331/4; 334; 335/2; 336; 339/3; 339/4; 339/5; 341/5; 341/6; 341/7; 314/7; 314/2; 293/5</t>
  </si>
  <si>
    <t>Bobrzyca</t>
  </si>
  <si>
    <t>130/5</t>
  </si>
  <si>
    <t>garaz</t>
  </si>
  <si>
    <t>4/21</t>
  </si>
  <si>
    <t>montaz obiektu budowlanego wolno stojącego - tablicy</t>
  </si>
  <si>
    <t>95/39</t>
  </si>
  <si>
    <t>81; 82; 203; 206/2; 211; 212/2; 212/4; 213/4; 213/8; 221; 229; 230/1; 246; 247/1; 250; 252/1; 253/1; 255; 258; 274/1; 277/1; 275/1; 252/3</t>
  </si>
  <si>
    <t>budowa dwóch pomieszczeń gospodarczych</t>
  </si>
  <si>
    <t>92/12</t>
  </si>
  <si>
    <t>instalacja zbiornika gazu do budynku mieszkalnego jednorodzinnego</t>
  </si>
  <si>
    <t>budowa przyłałącza wodociągowego</t>
  </si>
  <si>
    <t>74</t>
  </si>
  <si>
    <t>144/12</t>
  </si>
  <si>
    <t>przyłącze wodociągowe i kanalizacyjne oraz zewn. Instalacja wodno - kanalizacyjna</t>
  </si>
  <si>
    <t>219/10; 219/13; 219/26</t>
  </si>
  <si>
    <t>206/4</t>
  </si>
  <si>
    <t>wiata i budynek gospodarczy</t>
  </si>
  <si>
    <t>39/5</t>
  </si>
  <si>
    <t>171/2</t>
  </si>
  <si>
    <t>remont domu, wymiana oposzycia dachu, instalacje</t>
  </si>
  <si>
    <t>remont dachu oficyny budynku, wymiana oposzycia dachu</t>
  </si>
  <si>
    <t>111; 113; 114</t>
  </si>
  <si>
    <t>trzy budynki rekreacji indywidualnej, trzy budynki gospodarcze, kanalizacja ze zbiornikiem bezodpływowym</t>
  </si>
  <si>
    <t>111/53</t>
  </si>
  <si>
    <t>899/1, 152/4, 698/1, 293/2</t>
  </si>
  <si>
    <t>garaż blaszany</t>
  </si>
  <si>
    <t>Zydowo</t>
  </si>
  <si>
    <t>113/2</t>
  </si>
  <si>
    <t>236/1; 236/24</t>
  </si>
  <si>
    <t>236/1; 236/23</t>
  </si>
  <si>
    <t>325/8</t>
  </si>
  <si>
    <t>budynek gospodarczy szt. 2</t>
  </si>
  <si>
    <t>157/17</t>
  </si>
  <si>
    <t>budynek rekreacji indywidualnej szt. 6</t>
  </si>
  <si>
    <t>125/7</t>
  </si>
  <si>
    <t>326/3</t>
  </si>
  <si>
    <t>odmowa wszczęcia</t>
  </si>
  <si>
    <t>154/10</t>
  </si>
  <si>
    <t>linia napowietrzna</t>
  </si>
  <si>
    <t>12; 9/10; 9/9; 9/8; 9/7; 285/24; 285/2; 285/1; 8; 7/3; 7/2; 288; 7/14; 18; 58; 60; 184; 165; 166; 167; 168; 169</t>
  </si>
  <si>
    <t>190/11</t>
  </si>
  <si>
    <t>86/2</t>
  </si>
  <si>
    <t>9/20</t>
  </si>
  <si>
    <t>275/2</t>
  </si>
  <si>
    <t>rozbiórka budunku gospodarczego</t>
  </si>
  <si>
    <t>189/6</t>
  </si>
  <si>
    <t>lokal niemieszkalny</t>
  </si>
  <si>
    <t>351</t>
  </si>
  <si>
    <t>60/16</t>
  </si>
  <si>
    <t>7/20</t>
  </si>
  <si>
    <t xml:space="preserve">zbiornik gazu płynnego naziemny </t>
  </si>
  <si>
    <t>instalacja podziemnego zbiornika gazu</t>
  </si>
  <si>
    <t xml:space="preserve">utworzenie drogi dojazdowej do gruntów rolnych </t>
  </si>
  <si>
    <t>64/1; 66/2; 67/2; 71; 82/1; 83/6; 91/1; 92/1, 93</t>
  </si>
  <si>
    <t>budowa przyłącza kablowego 15 kV</t>
  </si>
  <si>
    <t>altana ogrodowa</t>
  </si>
  <si>
    <t>276/7</t>
  </si>
  <si>
    <t>184/34</t>
  </si>
  <si>
    <t xml:space="preserve">montaż szamba zamkniętego </t>
  </si>
  <si>
    <t>131/2</t>
  </si>
  <si>
    <t>487/10</t>
  </si>
  <si>
    <t>przyłącze kanalizacj sanitarnej i deszczowej</t>
  </si>
  <si>
    <t>814</t>
  </si>
  <si>
    <t>3/54</t>
  </si>
  <si>
    <t>altana oraz wiata dreniana</t>
  </si>
  <si>
    <t>64/16</t>
  </si>
  <si>
    <t>88/13</t>
  </si>
  <si>
    <t>przyłącze kablowe 0,4 kV</t>
  </si>
  <si>
    <t>87; 73; 40/6</t>
  </si>
  <si>
    <t>pomieszczenie gospodarcze na mieszkanie</t>
  </si>
  <si>
    <t>912</t>
  </si>
  <si>
    <t>3 parterowe budynki gospodarcze związane z produkcją rolną</t>
  </si>
  <si>
    <t>401/52</t>
  </si>
  <si>
    <t>711/168</t>
  </si>
  <si>
    <t>155/1</t>
  </si>
  <si>
    <t>184/7</t>
  </si>
  <si>
    <t>62/1</t>
  </si>
  <si>
    <t>20/2</t>
  </si>
  <si>
    <t>Bielkowo</t>
  </si>
  <si>
    <t>80/7</t>
  </si>
  <si>
    <t>81/3</t>
  </si>
  <si>
    <t>406/3</t>
  </si>
  <si>
    <t>termomodernizacja budynku szkoły Podstawowej w Rosnowie</t>
  </si>
  <si>
    <t>210/11</t>
  </si>
  <si>
    <t>przebudowa kurnika polegająca na jego powiększeniu</t>
  </si>
  <si>
    <t>250; 620; 621/26; 616</t>
  </si>
  <si>
    <t>Hala namiotowa o wymiarach 8 m X 17 m</t>
  </si>
  <si>
    <t>287</t>
  </si>
  <si>
    <t>Kleszcze, Osieki</t>
  </si>
  <si>
    <t>102/41</t>
  </si>
  <si>
    <t>wolnostojacy budynek rektreacji indywidualnej</t>
  </si>
  <si>
    <t>102/40</t>
  </si>
  <si>
    <t xml:space="preserve">przydomowy basen </t>
  </si>
  <si>
    <t>425/80</t>
  </si>
  <si>
    <t>74/9</t>
  </si>
  <si>
    <t>74/10</t>
  </si>
  <si>
    <t>123/7</t>
  </si>
  <si>
    <t>61/5</t>
  </si>
  <si>
    <t>Sierkowo Sławieńskie</t>
  </si>
  <si>
    <t>276</t>
  </si>
  <si>
    <t>Płonka</t>
  </si>
  <si>
    <t>235</t>
  </si>
  <si>
    <t>157; 156/4</t>
  </si>
  <si>
    <t>135/3</t>
  </si>
  <si>
    <t>35/6; 35/7; 35/8; 35/9</t>
  </si>
  <si>
    <t>47/1</t>
  </si>
  <si>
    <t>97/11</t>
  </si>
  <si>
    <t>341; 342</t>
  </si>
  <si>
    <t>193/2</t>
  </si>
  <si>
    <t>163; 163/1</t>
  </si>
  <si>
    <t>146/5; 146/8</t>
  </si>
  <si>
    <t>166</t>
  </si>
  <si>
    <t>157</t>
  </si>
  <si>
    <t>100/4</t>
  </si>
  <si>
    <t>5/4; 5/5</t>
  </si>
  <si>
    <t>136/3; 136/6</t>
  </si>
  <si>
    <t>69/5</t>
  </si>
  <si>
    <t>254/9</t>
  </si>
  <si>
    <t>168</t>
  </si>
  <si>
    <t>97/3</t>
  </si>
  <si>
    <t>44</t>
  </si>
  <si>
    <t>21/9</t>
  </si>
  <si>
    <t>169</t>
  </si>
  <si>
    <t>budowa przyłącza elektroenergetycznego kablowego 15 i 0.4 kV</t>
  </si>
  <si>
    <t>likwidacja otworów drzwiowych w budynku mieszkalnym</t>
  </si>
  <si>
    <t xml:space="preserve">Bobolice </t>
  </si>
  <si>
    <t>201</t>
  </si>
  <si>
    <t>200</t>
  </si>
  <si>
    <t>41/35</t>
  </si>
  <si>
    <t>wolnostojacy budynek rektreacji indywidualnej szt. 3</t>
  </si>
  <si>
    <t>58/10</t>
  </si>
  <si>
    <t>remont dachu budynku mieszkalnego</t>
  </si>
  <si>
    <t>wolnostojąca stacja transformatorowa</t>
  </si>
  <si>
    <t>610</t>
  </si>
  <si>
    <t>34/7</t>
  </si>
  <si>
    <t>modernizacja (remont) schodów zewnętrznych wejścia do budynku systemem gospodarczym</t>
  </si>
  <si>
    <t>182; 183/3; 285/5</t>
  </si>
  <si>
    <t xml:space="preserve">Węgorzewo Koszalińskie </t>
  </si>
  <si>
    <t>131/4</t>
  </si>
  <si>
    <t>280</t>
  </si>
  <si>
    <t>termomodernizacja budynku Klubu Osiadlowego w Rosnowie</t>
  </si>
  <si>
    <t>226/32</t>
  </si>
  <si>
    <t>82/4</t>
  </si>
  <si>
    <t>74/3; 74/4; 74/5</t>
  </si>
  <si>
    <t>79</t>
  </si>
  <si>
    <t>84</t>
  </si>
  <si>
    <t>206/1; 206/3</t>
  </si>
  <si>
    <t>148/1; 147</t>
  </si>
  <si>
    <t>195/2</t>
  </si>
  <si>
    <t>150/2</t>
  </si>
  <si>
    <t>157; 158</t>
  </si>
  <si>
    <t>109/1</t>
  </si>
  <si>
    <t>152/1</t>
  </si>
  <si>
    <t>154/3</t>
  </si>
  <si>
    <t>92/2; 95/5</t>
  </si>
  <si>
    <t>86/1; 91</t>
  </si>
  <si>
    <t>138</t>
  </si>
  <si>
    <t>129; 130/2</t>
  </si>
  <si>
    <t>289</t>
  </si>
  <si>
    <t>136</t>
  </si>
  <si>
    <t>128/1; 128/2</t>
  </si>
  <si>
    <t>106/2; 106/5</t>
  </si>
  <si>
    <t>95/6; 95/4</t>
  </si>
  <si>
    <t>125</t>
  </si>
  <si>
    <t>105</t>
  </si>
  <si>
    <t>127</t>
  </si>
  <si>
    <t>158</t>
  </si>
  <si>
    <t>budynki rekreacji indywidualnej 2 szt.</t>
  </si>
  <si>
    <t>88/8</t>
  </si>
  <si>
    <t>242/2</t>
  </si>
  <si>
    <t>264</t>
  </si>
  <si>
    <t>35/2; 37/1</t>
  </si>
  <si>
    <t>192/3</t>
  </si>
  <si>
    <t>141</t>
  </si>
  <si>
    <t>140; 138</t>
  </si>
  <si>
    <t>140/2</t>
  </si>
  <si>
    <t>214</t>
  </si>
  <si>
    <t>203/5</t>
  </si>
  <si>
    <t>Siecieminek</t>
  </si>
  <si>
    <t>182/9</t>
  </si>
  <si>
    <t>14/1</t>
  </si>
  <si>
    <t>375</t>
  </si>
  <si>
    <t>Bobolice obręb nr 2</t>
  </si>
  <si>
    <t>tymczasowy pawilin handlowy</t>
  </si>
  <si>
    <t>Sarbininowo</t>
  </si>
  <si>
    <t>248/5</t>
  </si>
  <si>
    <t>sklep metalowy przeniośny, tymczasowy punkt handlowy</t>
  </si>
  <si>
    <t>`</t>
  </si>
  <si>
    <t>19359/P/16</t>
  </si>
  <si>
    <t>43/13</t>
  </si>
  <si>
    <t>62/15</t>
  </si>
  <si>
    <t>Iwęcino</t>
  </si>
  <si>
    <t>333/1</t>
  </si>
  <si>
    <t>49/3; 49/4; 52/3</t>
  </si>
  <si>
    <t>46/1</t>
  </si>
  <si>
    <t>50/2; 50/1; 155</t>
  </si>
  <si>
    <t>70/3; 71</t>
  </si>
  <si>
    <t>418</t>
  </si>
  <si>
    <t>19; 35</t>
  </si>
  <si>
    <t>158/7</t>
  </si>
  <si>
    <t>83/1</t>
  </si>
  <si>
    <t>195/3</t>
  </si>
  <si>
    <t>24</t>
  </si>
  <si>
    <t>89</t>
  </si>
  <si>
    <t>297/1</t>
  </si>
  <si>
    <t>124/6</t>
  </si>
  <si>
    <t>102; 103</t>
  </si>
  <si>
    <t>wymiana okien</t>
  </si>
  <si>
    <t>42/11</t>
  </si>
  <si>
    <t>termomodernizacja budynku Świetlicy Wiejskiej</t>
  </si>
  <si>
    <t>152</t>
  </si>
  <si>
    <t>125/10</t>
  </si>
  <si>
    <t>rozbiórka stodołu oraz chlewni</t>
  </si>
  <si>
    <t>18/1</t>
  </si>
  <si>
    <t>wykonanie robót budowlanych polegających na instalowaniu konstrukcji na istniejącym obiekcie</t>
  </si>
  <si>
    <t>166/1</t>
  </si>
  <si>
    <t>38</t>
  </si>
  <si>
    <t>sieć wodociągowa wraz z przyłączami</t>
  </si>
  <si>
    <t xml:space="preserve">1/1; 2; 3/1; 3/4; 4/1; 4/2; 5/4; 8/1; 11/3; 12; 31/3; 33/2 </t>
  </si>
  <si>
    <t>142</t>
  </si>
  <si>
    <t>206/5</t>
  </si>
  <si>
    <t>utwardzenie gruntu kostką betonową</t>
  </si>
  <si>
    <t>446</t>
  </si>
  <si>
    <t>budowa przyłączy wodociagowych (sztuk 6) oraz kanalizacji sanitarnej (sztuk 6)</t>
  </si>
  <si>
    <t>191/25; 191/38; 191/39; 191/40; 191/42; 191/43; 191/44</t>
  </si>
  <si>
    <t>zbiornik bezodpływowy 3 komory o pojemności 10 m3 na wode opadową</t>
  </si>
  <si>
    <t>budowa przyłącza kablowego 4,0 kV</t>
  </si>
  <si>
    <t>399/40; 399/24; 399/34</t>
  </si>
  <si>
    <t>399/21; 399/24</t>
  </si>
  <si>
    <t>budowa przyłączy wodociagowych oraz kanalizacji sanitarnej</t>
  </si>
  <si>
    <t>140/5; 148/12; 242</t>
  </si>
  <si>
    <t>86; 89/13; 89/15</t>
  </si>
  <si>
    <t>budowa zespołu budynków w zabudowie zagrodowej oraz zbiornik bezodpływowy</t>
  </si>
  <si>
    <t>126/6</t>
  </si>
  <si>
    <t>165/12</t>
  </si>
  <si>
    <t>budynek gospodarczy szt. 5</t>
  </si>
  <si>
    <t>14/6</t>
  </si>
  <si>
    <t>budynek gospodarczy z instalacjami</t>
  </si>
  <si>
    <t>201/47</t>
  </si>
  <si>
    <t>83/7</t>
  </si>
  <si>
    <t>wymiana pokryć dachowych na altankach działkowych</t>
  </si>
  <si>
    <t>8; 14; 16; 17</t>
  </si>
  <si>
    <t>173/11</t>
  </si>
  <si>
    <t xml:space="preserve">wymiana oposzycia dachowego </t>
  </si>
  <si>
    <t>30/7</t>
  </si>
  <si>
    <t>zbiornik bezodpływowy o pojemności 10 m3</t>
  </si>
  <si>
    <t>227/84; 227/87</t>
  </si>
  <si>
    <t>budowa budynku gospodarczo - mieszkalnego</t>
  </si>
  <si>
    <t>Gorlebądz</t>
  </si>
  <si>
    <t>64/5</t>
  </si>
  <si>
    <t>436</t>
  </si>
  <si>
    <t>przybudówka do budynku gospodarczego</t>
  </si>
  <si>
    <t>23/1</t>
  </si>
  <si>
    <t>budynek tymczasowy na potrzeby budowlane</t>
  </si>
  <si>
    <t>Przyłącza i zewnętrzna instalacja kanalizacja sanitarna</t>
  </si>
  <si>
    <t>91/32; 91/47</t>
  </si>
  <si>
    <t>41/33</t>
  </si>
  <si>
    <t>168/4</t>
  </si>
  <si>
    <t>termomodernizacja i remont budynku Polanowskiego Ośrodka Kultury i Sportu</t>
  </si>
  <si>
    <t>109/2; 76</t>
  </si>
  <si>
    <t>276/47</t>
  </si>
  <si>
    <t>przyłącze wody i kanalizy</t>
  </si>
  <si>
    <t>294/88; 294/65; 296/3</t>
  </si>
  <si>
    <t>bubynek rekreacyjny i budynek gospodarczy</t>
  </si>
  <si>
    <t>Paorotno</t>
  </si>
  <si>
    <t>80/14</t>
  </si>
  <si>
    <t>6/14</t>
  </si>
  <si>
    <t>239/18</t>
  </si>
  <si>
    <t>utwardzenie terenu</t>
  </si>
  <si>
    <t xml:space="preserve">Strachomino </t>
  </si>
  <si>
    <t>87/4</t>
  </si>
  <si>
    <t>remont obory</t>
  </si>
  <si>
    <t>16/1</t>
  </si>
  <si>
    <t>257; 215/3</t>
  </si>
  <si>
    <t>bzmiana z budynku warsztatu ślusarskiego na budyneg gospodarczy</t>
  </si>
  <si>
    <t>356; 90/25</t>
  </si>
  <si>
    <t>Żdżar</t>
  </si>
  <si>
    <t>272/2</t>
  </si>
  <si>
    <t>Rzeczyca Mała</t>
  </si>
  <si>
    <t>331/14</t>
  </si>
  <si>
    <t>81/61</t>
  </si>
  <si>
    <t>przyłącze wodociądowe oraz kanalizacji sanitarnej</t>
  </si>
  <si>
    <t>230/55; 383</t>
  </si>
  <si>
    <t>170/2; 170/4</t>
  </si>
  <si>
    <t xml:space="preserve">zjazd z drogi powiatowej </t>
  </si>
  <si>
    <t>173</t>
  </si>
  <si>
    <t>garaz blaszany</t>
  </si>
  <si>
    <t>Dworek</t>
  </si>
  <si>
    <t>21583/P/15</t>
  </si>
  <si>
    <t>Golica</t>
  </si>
  <si>
    <t>9/59</t>
  </si>
  <si>
    <t>tymczasowy obiekt handlowy</t>
  </si>
  <si>
    <t>223/13</t>
  </si>
  <si>
    <t>6/31</t>
  </si>
  <si>
    <t xml:space="preserve">siec rozdzielcza wodociagowa i kanalizacji sanitarnej </t>
  </si>
  <si>
    <t>425/4; 425/86; 31/26</t>
  </si>
  <si>
    <t>montaz zamknięć remontowych upustów dennych</t>
  </si>
  <si>
    <t>1/7; 416</t>
  </si>
  <si>
    <t>dom mieszkalny wolnostojący</t>
  </si>
  <si>
    <t>11/44</t>
  </si>
  <si>
    <t>BEZ ROZPOZNANIA</t>
  </si>
  <si>
    <t>garaz samochodowy</t>
  </si>
  <si>
    <t>156/3; 165/5; 164/3</t>
  </si>
  <si>
    <t>przydomowy basen o pow. 40m2</t>
  </si>
  <si>
    <t>310/47</t>
  </si>
  <si>
    <t xml:space="preserve">budowa sieci kanalizacji sanitarnej </t>
  </si>
  <si>
    <t>165/7; 165/13; 165/14; 165/11; 165/812; 422; 423; 424/4</t>
  </si>
  <si>
    <t>9/19</t>
  </si>
  <si>
    <t>rozbiórka budynku piekarni</t>
  </si>
  <si>
    <t>437/26</t>
  </si>
  <si>
    <t>przenośny pawilon handlowy</t>
  </si>
  <si>
    <t>przyłącze wodociągowe i kanalizacyjne oraz zewnętrzna instalacja elektryczna zalicznikowa</t>
  </si>
  <si>
    <t>196; 195/13</t>
  </si>
  <si>
    <t>rozbiórka pawilonu handlowego</t>
  </si>
  <si>
    <t>158/16</t>
  </si>
  <si>
    <t>budowa tymczasowego zjazdu z drogi gminnej</t>
  </si>
  <si>
    <t>62, 64, 65</t>
  </si>
  <si>
    <t>budynek parterowy gospodarczy</t>
  </si>
  <si>
    <t>zbiornik gazu płynnego</t>
  </si>
  <si>
    <t>budowa 6 wolno stojących parterowych budynków rekreacji indywidualnej</t>
  </si>
  <si>
    <t>323/53</t>
  </si>
  <si>
    <t>177; 421/2; 437; 212/4</t>
  </si>
  <si>
    <t>budybek gospodarczy oraz altana</t>
  </si>
  <si>
    <t>25/97</t>
  </si>
  <si>
    <t>budowa sieci wodociągowej i kanalizacyjnej</t>
  </si>
  <si>
    <t>138/10; 138/11; 138/12; 138/15; 138/24; 138/25; 138/26; 138/52; 138/53; 321/1; 321/2; 321/3</t>
  </si>
  <si>
    <t>154/11</t>
  </si>
  <si>
    <t>Łozice Nowe</t>
  </si>
  <si>
    <t>47/5</t>
  </si>
  <si>
    <t>budowa ganku</t>
  </si>
  <si>
    <t>Rochowo</t>
  </si>
  <si>
    <t>nadbudowa budynku mieszkalnego jednorodzinnego</t>
  </si>
  <si>
    <t xml:space="preserve">Mączno </t>
  </si>
  <si>
    <t>166/6; 166/12</t>
  </si>
  <si>
    <t>budowa zadaszenia z konstrukcji drewnianej</t>
  </si>
  <si>
    <t>16/6</t>
  </si>
  <si>
    <t>Jarzyce</t>
  </si>
  <si>
    <t>90</t>
  </si>
  <si>
    <t>plac przystankowy</t>
  </si>
  <si>
    <t>12/1</t>
  </si>
  <si>
    <t>112/1</t>
  </si>
  <si>
    <t>149/29</t>
  </si>
  <si>
    <t>582/1</t>
  </si>
  <si>
    <t>5/23</t>
  </si>
  <si>
    <t>przebudowa istniejącj drogi nieutwardzonej na drogę rowerowa o nawierzchni z kruszywa</t>
  </si>
  <si>
    <t>40</t>
  </si>
  <si>
    <t>przyłącze wody i kanalizacji sanitarnej</t>
  </si>
  <si>
    <t>16/1; 95/3</t>
  </si>
  <si>
    <t>zmiana z lokalu użytkowego na lokal mieszkalny</t>
  </si>
  <si>
    <t>135</t>
  </si>
  <si>
    <t xml:space="preserve">rozbiórka obiektów budowlnych </t>
  </si>
  <si>
    <t>61/14</t>
  </si>
  <si>
    <t>14/12</t>
  </si>
  <si>
    <t>78/1</t>
  </si>
  <si>
    <t>przebudowa pasa drogowego drogi gminnej</t>
  </si>
  <si>
    <t>294/88</t>
  </si>
  <si>
    <t>52/20</t>
  </si>
  <si>
    <t>116/12</t>
  </si>
  <si>
    <t>budowa zjazdu drogi powiatowej</t>
  </si>
  <si>
    <t>58</t>
  </si>
  <si>
    <t>oświetlenie ulicy ogrodowej</t>
  </si>
  <si>
    <t>384/3</t>
  </si>
  <si>
    <t>23/13</t>
  </si>
  <si>
    <t>odcinek sieci kanalizacji deszczowej</t>
  </si>
  <si>
    <t>385/7; 380/13; 380/11</t>
  </si>
  <si>
    <t>budowa parterowego budynku rekreacji indywidualnej</t>
  </si>
  <si>
    <t>altana</t>
  </si>
  <si>
    <t>1004</t>
  </si>
  <si>
    <t>obiekt budowlany</t>
  </si>
  <si>
    <t>budynek drewniany gospodarczy</t>
  </si>
  <si>
    <t>przebudowa drogi polegająca na na instalacji oświetlenia</t>
  </si>
  <si>
    <t>303/1</t>
  </si>
  <si>
    <t>56/32</t>
  </si>
  <si>
    <t>basen ogrodowy</t>
  </si>
  <si>
    <t>109/18</t>
  </si>
  <si>
    <t>budynki rekreacji indywidualnej 6 szt.</t>
  </si>
  <si>
    <t>105/3</t>
  </si>
  <si>
    <t>32/4</t>
  </si>
  <si>
    <t>budynek gospodarczy przylegający do domu jednorodzinnego wolnostojącego</t>
  </si>
  <si>
    <t>399/5</t>
  </si>
  <si>
    <t>budowa zewnętrznej siłowni fitnes</t>
  </si>
  <si>
    <t>7/12</t>
  </si>
  <si>
    <t>14/10; 14/11</t>
  </si>
  <si>
    <t>Dadzewo</t>
  </si>
  <si>
    <t>18/3</t>
  </si>
  <si>
    <t>171</t>
  </si>
  <si>
    <t>Buszyno</t>
  </si>
  <si>
    <t>130/6</t>
  </si>
  <si>
    <t>Chocimino</t>
  </si>
  <si>
    <t>56/2</t>
  </si>
  <si>
    <t>293/4</t>
  </si>
  <si>
    <t>rozbiórka częśći budynku mieszkalnego</t>
  </si>
  <si>
    <t>293/5</t>
  </si>
  <si>
    <t>budowa przyłącza kablowego 0,4 kV dla nudynku mieszkalnego jednorodzinnego</t>
  </si>
  <si>
    <t>31; 72; 29; 30/7</t>
  </si>
  <si>
    <t>obr. 2</t>
  </si>
  <si>
    <t>281/14</t>
  </si>
  <si>
    <t>przyłącze wody i przyłącze kanalizacji sanitarnej</t>
  </si>
  <si>
    <t xml:space="preserve">budowa i przebudowa dróg i miejsc postojowych na terenie ośrodka </t>
  </si>
  <si>
    <t>155/2; 157/1; 155/3; 157/2</t>
  </si>
  <si>
    <t>przebudowa gabinetu stomatologicznego</t>
  </si>
  <si>
    <t>305/6</t>
  </si>
  <si>
    <t xml:space="preserve">               </t>
  </si>
  <si>
    <t>24960/P/16</t>
  </si>
  <si>
    <t>obiekt tymczasowy - budka drewniana</t>
  </si>
  <si>
    <t>24949/P/16</t>
  </si>
  <si>
    <t>zmiana sposobu użytkowania z budynku administracyjno-mieszkalnego na mieszkalny</t>
  </si>
  <si>
    <t>22</t>
  </si>
  <si>
    <t>24972/P/16</t>
  </si>
  <si>
    <t>budowa budynku mieszkalnego</t>
  </si>
  <si>
    <t>Kępa Świeszyńska</t>
  </si>
  <si>
    <t>24872/P/16</t>
  </si>
  <si>
    <t xml:space="preserve">wolnostojący budynek gospodarczy </t>
  </si>
  <si>
    <t xml:space="preserve">Świeszyno </t>
  </si>
  <si>
    <t>249/28</t>
  </si>
  <si>
    <t>25050/P/16</t>
  </si>
  <si>
    <t>sieć wodociągowa i kanalizacyjna</t>
  </si>
  <si>
    <t>326/18, 259/6, 259/1, 259/2, 259/3, 259/4, 259/5, 327/2, 327/7, 327/8</t>
  </si>
  <si>
    <t>25035/P/16</t>
  </si>
  <si>
    <t>Gorzebądz</t>
  </si>
  <si>
    <t>25038/P/16</t>
  </si>
  <si>
    <t>roboty budowlane na instalacji wodociągowej i kanalizacyjnej, oraz budowa instalacji zbiornikowej gazu płynnego</t>
  </si>
  <si>
    <t>42/2, 47/37</t>
  </si>
  <si>
    <t>25159/P/16</t>
  </si>
  <si>
    <t>25136/P/16</t>
  </si>
  <si>
    <t>budowa przyłącza wodociągowegodo budynków mieszkalnych wielorodzinnych</t>
  </si>
  <si>
    <t>4/130, 4/139, 4/177</t>
  </si>
  <si>
    <t>25356/P/16</t>
  </si>
  <si>
    <t>267/38</t>
  </si>
  <si>
    <t>25509/P/16</t>
  </si>
  <si>
    <t>dobudowa oranżerii</t>
  </si>
  <si>
    <t>Głodowa</t>
  </si>
  <si>
    <t>25489/P/16</t>
  </si>
  <si>
    <t>1/12</t>
  </si>
  <si>
    <t>231/9</t>
  </si>
  <si>
    <t>25599/P/16</t>
  </si>
  <si>
    <t>169/78</t>
  </si>
  <si>
    <t>25622/P/16</t>
  </si>
  <si>
    <t>tymczasowy obiekt budowlany- namiot handlowy</t>
  </si>
  <si>
    <t>25608/P/16</t>
  </si>
  <si>
    <t>113/12</t>
  </si>
  <si>
    <t>25612/P/16</t>
  </si>
  <si>
    <t>budowa budynku gospodarczego</t>
  </si>
  <si>
    <t>25634/P/16</t>
  </si>
  <si>
    <t>3/15, 3/16, 3/17</t>
  </si>
  <si>
    <t>25615/P/16</t>
  </si>
  <si>
    <t>39/20</t>
  </si>
  <si>
    <t>25537/P/16</t>
  </si>
  <si>
    <t xml:space="preserve">przebudowa drogi </t>
  </si>
  <si>
    <t>88</t>
  </si>
  <si>
    <t>budowa garażu w systemie szkieletowym</t>
  </si>
  <si>
    <t>przeniesiono do innej teczki</t>
  </si>
  <si>
    <t>567,455,21,374,375,124/2,124/4,57,59, 104/14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</si>
</sst>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\ &quot;rok.&quot;"/>
    <numFmt numFmtId="165" formatCode="0&quot;/P/15&quot;"/>
    <numFmt numFmtId="166" formatCode="0&quot;/P/16&quot;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4"/>
      <color theme="1"/>
      <name val="Arial CE"/>
      <charset val="238"/>
    </font>
    <font>
      <b/>
      <sz val="14"/>
      <color theme="1"/>
      <name val="Arial CE"/>
      <charset val="238"/>
    </font>
    <font>
      <sz val="11"/>
      <color theme="1"/>
      <name val="Arial CE"/>
      <charset val="238"/>
    </font>
    <font>
      <b/>
      <sz val="11"/>
      <color theme="1"/>
      <name val="Tahoma"/>
      <family val="2"/>
      <charset val="238"/>
    </font>
    <font>
      <i/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A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</cellStyleXfs>
  <cellXfs count="166">
    <xf numFmtId="0" fontId="0" fillId="0" borderId="0" xfId="0"/>
    <xf numFmtId="0" fontId="0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top"/>
    </xf>
    <xf numFmtId="0" fontId="8" fillId="0" borderId="0" xfId="0" applyNumberFormat="1" applyFont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/>
    </xf>
    <xf numFmtId="0" fontId="5" fillId="3" borderId="0" xfId="1" applyNumberFormat="1" applyAlignment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NumberFormat="1" applyFont="1" applyAlignment="1">
      <alignment horizontal="center" vertical="center"/>
    </xf>
    <xf numFmtId="0" fontId="5" fillId="3" borderId="0" xfId="1" applyNumberFormat="1" applyFont="1" applyAlignment="1">
      <alignment horizontal="center" vertical="center" wrapText="1"/>
    </xf>
    <xf numFmtId="0" fontId="0" fillId="0" borderId="0" xfId="0" applyNumberFormat="1" applyBorder="1" applyAlignment="1" applyProtection="1">
      <alignment wrapText="1"/>
    </xf>
    <xf numFmtId="0" fontId="0" fillId="0" borderId="0" xfId="0" applyProtection="1"/>
    <xf numFmtId="0" fontId="0" fillId="0" borderId="0" xfId="0" applyNumberFormat="1" applyBorder="1" applyAlignment="1" applyProtection="1"/>
    <xf numFmtId="0" fontId="0" fillId="0" borderId="0" xfId="0" applyNumberFormat="1" applyFont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/>
    <xf numFmtId="0" fontId="3" fillId="3" borderId="3" xfId="1" applyFont="1" applyBorder="1" applyAlignment="1">
      <alignment horizontal="center" vertical="center"/>
    </xf>
    <xf numFmtId="0" fontId="3" fillId="3" borderId="4" xfId="1" applyFont="1" applyBorder="1" applyAlignment="1">
      <alignment horizontal="center" vertical="center"/>
    </xf>
    <xf numFmtId="0" fontId="6" fillId="0" borderId="0" xfId="0" applyFont="1"/>
    <xf numFmtId="0" fontId="10" fillId="3" borderId="2" xfId="1" applyFont="1" applyBorder="1" applyAlignment="1">
      <alignment horizontal="center" vertical="center"/>
    </xf>
    <xf numFmtId="0" fontId="10" fillId="3" borderId="1" xfId="1" applyFont="1" applyBorder="1" applyAlignment="1">
      <alignment horizontal="center" vertical="center"/>
    </xf>
    <xf numFmtId="165" fontId="0" fillId="0" borderId="0" xfId="0" applyNumberFormat="1"/>
    <xf numFmtId="0" fontId="6" fillId="6" borderId="5" xfId="0" applyFont="1" applyFill="1" applyBorder="1" applyAlignment="1">
      <alignment horizontal="left" vertical="center"/>
    </xf>
    <xf numFmtId="164" fontId="6" fillId="6" borderId="5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5" borderId="3" xfId="3" applyFont="1" applyBorder="1" applyAlignment="1">
      <alignment horizontal="center" vertical="center"/>
    </xf>
    <xf numFmtId="0" fontId="13" fillId="5" borderId="4" xfId="3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1" fillId="4" borderId="9" xfId="2" applyBorder="1" applyAlignment="1" applyProtection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3" fontId="0" fillId="0" borderId="0" xfId="0" applyNumberFormat="1" applyFont="1" applyAlignment="1" applyProtection="1">
      <alignment vertical="center" wrapText="1"/>
      <protection locked="0"/>
    </xf>
    <xf numFmtId="0" fontId="0" fillId="0" borderId="0" xfId="0" applyNumberFormat="1" applyFont="1" applyAlignment="1" applyProtection="1">
      <alignment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top" wrapText="1"/>
    </xf>
    <xf numFmtId="49" fontId="5" fillId="3" borderId="0" xfId="1" applyNumberFormat="1" applyAlignment="1">
      <alignment horizontal="center" vertical="center" wrapText="1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0" xfId="0" applyNumberFormat="1" applyFill="1" applyBorder="1" applyAlignment="1">
      <alignment horizontal="left" vertical="center" wrapText="1"/>
    </xf>
    <xf numFmtId="0" fontId="0" fillId="0" borderId="11" xfId="0" applyNumberForma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0" fillId="0" borderId="12" xfId="0" applyNumberFormat="1" applyFill="1" applyBorder="1" applyAlignment="1">
      <alignment horizontal="center" vertical="center" wrapText="1"/>
    </xf>
    <xf numFmtId="14" fontId="0" fillId="0" borderId="13" xfId="0" applyNumberForma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1" fillId="4" borderId="9" xfId="2" applyFont="1" applyBorder="1" applyAlignment="1" applyProtection="1">
      <alignment horizontal="center" vertical="center" wrapText="1"/>
    </xf>
    <xf numFmtId="14" fontId="19" fillId="7" borderId="6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NumberFormat="1" applyFont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  <protection locked="0"/>
    </xf>
    <xf numFmtId="0" fontId="23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NumberFormat="1" applyFont="1" applyAlignment="1">
      <alignment horizontal="center" vertical="center" wrapText="1"/>
    </xf>
    <xf numFmtId="14" fontId="22" fillId="0" borderId="0" xfId="0" applyNumberFormat="1" applyFont="1" applyAlignment="1" applyProtection="1">
      <alignment horizontal="center" vertical="center" wrapText="1"/>
      <protection locked="0"/>
    </xf>
    <xf numFmtId="166" fontId="12" fillId="0" borderId="0" xfId="0" applyNumberFormat="1" applyFont="1" applyAlignment="1" applyProtection="1">
      <alignment horizontal="center" vertical="center" wrapText="1"/>
      <protection locked="0"/>
    </xf>
    <xf numFmtId="0" fontId="25" fillId="0" borderId="0" xfId="0" applyNumberFormat="1" applyFont="1" applyAlignment="1" applyProtection="1">
      <alignment horizontal="center" vertical="center" wrapText="1"/>
      <protection locked="0"/>
    </xf>
    <xf numFmtId="0" fontId="3" fillId="8" borderId="4" xfId="1" applyFont="1" applyFill="1" applyBorder="1" applyAlignment="1">
      <alignment horizontal="center" vertical="center"/>
    </xf>
    <xf numFmtId="0" fontId="13" fillId="8" borderId="4" xfId="3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0" xfId="0" applyNumberFormat="1" applyFont="1" applyAlignment="1" applyProtection="1">
      <alignment vertical="center" wrapText="1"/>
      <protection locked="0"/>
    </xf>
    <xf numFmtId="0" fontId="29" fillId="0" borderId="0" xfId="0" applyNumberFormat="1" applyFont="1" applyAlignment="1" applyProtection="1">
      <alignment vertical="center" wrapText="1"/>
      <protection locked="0"/>
    </xf>
    <xf numFmtId="0" fontId="12" fillId="9" borderId="2" xfId="0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vertical="center" wrapText="1"/>
      <protection locked="0"/>
    </xf>
    <xf numFmtId="0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30" fillId="0" borderId="0" xfId="0" applyNumberFormat="1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14" fontId="25" fillId="0" borderId="0" xfId="0" applyNumberFormat="1" applyFont="1" applyAlignment="1" applyProtection="1">
      <alignment horizontal="center" vertical="center" wrapText="1"/>
      <protection locked="0"/>
    </xf>
    <xf numFmtId="0" fontId="0" fillId="0" borderId="2" xfId="0" applyNumberFormat="1" applyBorder="1" applyAlignment="1">
      <alignment horizontal="center" vertical="center" wrapText="1"/>
    </xf>
    <xf numFmtId="0" fontId="25" fillId="0" borderId="2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0" borderId="16" xfId="0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 applyProtection="1">
      <alignment horizontal="center" vertical="center" wrapText="1"/>
      <protection locked="0"/>
    </xf>
    <xf numFmtId="166" fontId="12" fillId="0" borderId="15" xfId="0" applyNumberFormat="1" applyFont="1" applyBorder="1" applyAlignment="1" applyProtection="1">
      <alignment horizontal="center" vertical="center" wrapText="1"/>
      <protection locked="0"/>
    </xf>
    <xf numFmtId="14" fontId="0" fillId="0" borderId="15" xfId="0" applyNumberFormat="1" applyBorder="1" applyAlignment="1" applyProtection="1">
      <alignment horizontal="center" vertical="center" wrapText="1"/>
      <protection locked="0"/>
    </xf>
    <xf numFmtId="0" fontId="0" fillId="0" borderId="15" xfId="0" applyNumberFormat="1" applyFont="1" applyBorder="1" applyAlignment="1" applyProtection="1">
      <alignment vertical="center" wrapText="1"/>
      <protection locked="0"/>
    </xf>
    <xf numFmtId="0" fontId="0" fillId="0" borderId="15" xfId="0" applyNumberFormat="1" applyFont="1" applyBorder="1" applyAlignment="1" applyProtection="1">
      <alignment horizontal="center" vertical="center" wrapText="1"/>
      <protection locked="0"/>
    </xf>
    <xf numFmtId="49" fontId="0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NumberFormat="1" applyFont="1" applyBorder="1" applyAlignment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  <protection locked="0"/>
    </xf>
    <xf numFmtId="0" fontId="25" fillId="0" borderId="15" xfId="0" applyNumberFormat="1" applyFont="1" applyBorder="1" applyAlignment="1" applyProtection="1">
      <alignment horizontal="center" vertical="center" wrapText="1"/>
      <protection locked="0"/>
    </xf>
    <xf numFmtId="0" fontId="25" fillId="0" borderId="17" xfId="0" applyNumberFormat="1" applyFont="1" applyBorder="1" applyAlignment="1">
      <alignment horizontal="center" vertical="center" wrapText="1"/>
    </xf>
    <xf numFmtId="0" fontId="0" fillId="0" borderId="15" xfId="0" applyNumberFormat="1" applyBorder="1" applyAlignment="1">
      <alignment wrapText="1"/>
    </xf>
    <xf numFmtId="0" fontId="0" fillId="0" borderId="0" xfId="0" applyNumberFormat="1" applyFill="1" applyAlignment="1" applyProtection="1">
      <alignment vertical="center" wrapText="1"/>
      <protection locked="0"/>
    </xf>
    <xf numFmtId="0" fontId="3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top"/>
    </xf>
    <xf numFmtId="0" fontId="25" fillId="0" borderId="2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Alignment="1" applyProtection="1">
      <alignment vertical="center" wrapText="1"/>
      <protection locked="0"/>
    </xf>
    <xf numFmtId="165" fontId="34" fillId="0" borderId="0" xfId="0" applyNumberFormat="1" applyFont="1" applyAlignment="1" applyProtection="1">
      <alignment horizontal="center" vertical="center" wrapText="1"/>
      <protection locked="0"/>
    </xf>
    <xf numFmtId="0" fontId="35" fillId="0" borderId="0" xfId="0" applyNumberFormat="1" applyFont="1" applyAlignment="1" applyProtection="1">
      <alignment horizontal="center" vertical="center" wrapText="1"/>
      <protection locked="0"/>
    </xf>
    <xf numFmtId="0" fontId="33" fillId="0" borderId="0" xfId="0" applyNumberFormat="1" applyFont="1" applyAlignment="1" applyProtection="1">
      <alignment horizontal="center" vertical="center" wrapText="1"/>
      <protection locked="0"/>
    </xf>
    <xf numFmtId="49" fontId="33" fillId="0" borderId="0" xfId="0" applyNumberFormat="1" applyFont="1" applyAlignment="1" applyProtection="1">
      <alignment horizontal="center" vertical="center" wrapText="1"/>
      <protection locked="0"/>
    </xf>
    <xf numFmtId="0" fontId="25" fillId="10" borderId="2" xfId="0" applyNumberFormat="1" applyFont="1" applyFill="1" applyBorder="1" applyAlignment="1">
      <alignment horizontal="center" vertical="center" wrapText="1"/>
    </xf>
    <xf numFmtId="0" fontId="2" fillId="10" borderId="2" xfId="0" applyNumberFormat="1" applyFont="1" applyFill="1" applyBorder="1" applyAlignment="1">
      <alignment horizontal="center" vertical="center" wrapText="1"/>
    </xf>
    <xf numFmtId="0" fontId="36" fillId="0" borderId="2" xfId="0" applyNumberFormat="1" applyFont="1" applyBorder="1" applyAlignment="1">
      <alignment horizontal="center" vertical="center" wrapText="1"/>
    </xf>
    <xf numFmtId="0" fontId="37" fillId="3" borderId="2" xfId="1" applyFont="1" applyBorder="1" applyAlignment="1">
      <alignment horizontal="center" vertical="center"/>
    </xf>
    <xf numFmtId="0" fontId="37" fillId="3" borderId="1" xfId="1" applyFont="1" applyBorder="1" applyAlignment="1">
      <alignment horizontal="center" vertical="center"/>
    </xf>
    <xf numFmtId="0" fontId="2" fillId="11" borderId="2" xfId="0" applyNumberFormat="1" applyFont="1" applyFill="1" applyBorder="1" applyAlignment="1">
      <alignment horizontal="center" vertical="center" wrapText="1"/>
    </xf>
    <xf numFmtId="0" fontId="39" fillId="0" borderId="0" xfId="0" applyNumberFormat="1" applyFont="1" applyAlignment="1">
      <alignment horizontal="center" vertical="center" wrapText="1"/>
    </xf>
    <xf numFmtId="0" fontId="40" fillId="0" borderId="0" xfId="0" applyNumberFormat="1" applyFont="1" applyAlignment="1" applyProtection="1">
      <alignment horizontal="center" vertical="center" wrapText="1"/>
      <protection locked="0"/>
    </xf>
    <xf numFmtId="165" fontId="41" fillId="0" borderId="0" xfId="0" applyNumberFormat="1" applyFont="1" applyAlignment="1" applyProtection="1">
      <alignment horizontal="center" vertical="center" wrapText="1"/>
      <protection locked="0"/>
    </xf>
    <xf numFmtId="0" fontId="38" fillId="0" borderId="0" xfId="0" applyNumberFormat="1" applyFont="1" applyAlignment="1" applyProtection="1">
      <alignment horizontal="center" vertical="center" wrapText="1"/>
      <protection locked="0"/>
    </xf>
    <xf numFmtId="49" fontId="38" fillId="0" borderId="0" xfId="0" applyNumberFormat="1" applyFont="1" applyAlignment="1" applyProtection="1">
      <alignment horizontal="center" vertical="center" wrapText="1"/>
      <protection locked="0"/>
    </xf>
    <xf numFmtId="14" fontId="38" fillId="0" borderId="0" xfId="0" applyNumberFormat="1" applyFont="1" applyAlignment="1" applyProtection="1">
      <alignment horizontal="center" vertical="center" wrapText="1"/>
      <protection locked="0"/>
    </xf>
    <xf numFmtId="0" fontId="38" fillId="0" borderId="2" xfId="0" applyNumberFormat="1" applyFont="1" applyBorder="1" applyAlignment="1">
      <alignment horizontal="center" vertical="center" wrapText="1"/>
    </xf>
    <xf numFmtId="0" fontId="38" fillId="0" borderId="0" xfId="0" applyNumberFormat="1" applyFont="1" applyAlignment="1" applyProtection="1">
      <alignment vertical="center" wrapText="1"/>
      <protection locked="0"/>
    </xf>
    <xf numFmtId="16" fontId="0" fillId="0" borderId="0" xfId="0" applyNumberFormat="1" applyAlignment="1" applyProtection="1">
      <alignment vertical="center" wrapText="1"/>
      <protection locked="0"/>
    </xf>
    <xf numFmtId="0" fontId="25" fillId="0" borderId="0" xfId="0" applyNumberFormat="1" applyFont="1" applyFill="1" applyAlignment="1" applyProtection="1">
      <alignment horizontal="center" vertical="center" wrapText="1"/>
      <protection locked="0"/>
    </xf>
    <xf numFmtId="0" fontId="42" fillId="0" borderId="0" xfId="0" applyNumberFormat="1" applyFont="1" applyAlignment="1" applyProtection="1">
      <alignment vertical="center" wrapText="1"/>
      <protection locked="0"/>
    </xf>
    <xf numFmtId="0" fontId="42" fillId="0" borderId="0" xfId="0" applyNumberFormat="1" applyFont="1" applyAlignment="1" applyProtection="1">
      <alignment horizontal="center" vertical="center" wrapText="1"/>
      <protection locked="0"/>
    </xf>
    <xf numFmtId="49" fontId="42" fillId="0" borderId="0" xfId="0" applyNumberFormat="1" applyFont="1" applyAlignment="1" applyProtection="1">
      <alignment horizontal="center" vertical="center" wrapText="1"/>
      <protection locked="0"/>
    </xf>
    <xf numFmtId="165" fontId="43" fillId="0" borderId="0" xfId="0" applyNumberFormat="1" applyFont="1" applyAlignment="1" applyProtection="1">
      <alignment horizontal="center" vertical="center" wrapText="1"/>
      <protection locked="0"/>
    </xf>
    <xf numFmtId="0" fontId="44" fillId="0" borderId="0" xfId="0" applyNumberFormat="1" applyFont="1" applyAlignment="1" applyProtection="1">
      <alignment horizontal="center" vertical="center" wrapText="1"/>
      <protection locked="0"/>
    </xf>
    <xf numFmtId="0" fontId="45" fillId="0" borderId="0" xfId="0" applyNumberFormat="1" applyFont="1" applyAlignment="1">
      <alignment horizontal="center" vertical="center" wrapText="1"/>
    </xf>
    <xf numFmtId="0" fontId="46" fillId="0" borderId="0" xfId="0" applyNumberFormat="1" applyFont="1" applyAlignment="1">
      <alignment horizontal="center" vertical="center" wrapText="1"/>
    </xf>
    <xf numFmtId="14" fontId="42" fillId="0" borderId="0" xfId="0" applyNumberFormat="1" applyFont="1" applyAlignment="1" applyProtection="1">
      <alignment horizontal="center" vertical="center" wrapText="1"/>
      <protection locked="0"/>
    </xf>
    <xf numFmtId="0" fontId="42" fillId="0" borderId="2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14" fontId="0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0" xfId="0" applyNumberFormat="1" applyFont="1" applyAlignment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0" fillId="3" borderId="2" xfId="1" applyFont="1" applyBorder="1" applyAlignment="1">
      <alignment horizontal="center" vertical="center" wrapText="1"/>
    </xf>
    <xf numFmtId="0" fontId="13" fillId="5" borderId="6" xfId="3" applyFont="1" applyBorder="1" applyAlignment="1">
      <alignment horizontal="center" vertical="center" wrapText="1"/>
    </xf>
    <xf numFmtId="0" fontId="13" fillId="5" borderId="7" xfId="3" applyFont="1" applyBorder="1" applyAlignment="1">
      <alignment horizontal="center" vertical="center" wrapText="1"/>
    </xf>
    <xf numFmtId="0" fontId="13" fillId="5" borderId="8" xfId="3" applyFont="1" applyBorder="1" applyAlignment="1">
      <alignment horizontal="center" vertical="center" wrapText="1"/>
    </xf>
  </cellXfs>
  <cellStyles count="4">
    <cellStyle name="60% — akcent 5" xfId="3" builtinId="48"/>
    <cellStyle name="Akcent 1" xfId="2" builtinId="29"/>
    <cellStyle name="Dobry" xfId="1" builtinId="26"/>
    <cellStyle name="Normalny" xfId="0" builtinId="0"/>
  </cellStyles>
  <dxfs count="68"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font>
        <b val="0"/>
        <i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/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4" tint="-0.24994659260841701"/>
        </right>
        <top/>
        <bottom/>
      </border>
    </dxf>
    <dxf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/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4" tint="-0.24994659260841701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</font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0"/>
        </patternFill>
      </fill>
    </dxf>
    <dxf>
      <font>
        <b/>
        <i val="0"/>
        <color rgb="FF9C0006"/>
      </font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numFmt numFmtId="19" formatCode="yyyy/mm/dd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&quot;/P/15&quot;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70C0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</dxfs>
  <tableStyles count="1" defaultTableStyle="TableStyleMedium2" defaultPivotStyle="PivotStyleLight16">
    <tableStyle name="Styl tabeli 1" pivot="0" count="0"/>
  </tableStyles>
  <colors>
    <mruColors>
      <color rgb="FFF0FD4D"/>
      <color rgb="FFFA0000"/>
      <color rgb="FFFF00FF"/>
      <color rgb="FFFF9999"/>
      <color rgb="FFFFCCCC"/>
      <color rgb="FFB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2">
                <a:lumMod val="7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'statystyka zgłoszeń'!$B$4:$B$14</c:f>
              <c:strCache>
                <c:ptCount val="11"/>
                <c:pt idx="0">
                  <c:v>MS</c:v>
                </c:pt>
                <c:pt idx="1">
                  <c:v>AS</c:v>
                </c:pt>
                <c:pt idx="2">
                  <c:v>AA</c:v>
                </c:pt>
                <c:pt idx="3">
                  <c:v>KŻ</c:v>
                </c:pt>
                <c:pt idx="4">
                  <c:v>ŁD</c:v>
                </c:pt>
                <c:pt idx="5">
                  <c:v>AŁ</c:v>
                </c:pt>
                <c:pt idx="6">
                  <c:v>IN</c:v>
                </c:pt>
                <c:pt idx="7">
                  <c:v>AP</c:v>
                </c:pt>
                <c:pt idx="8">
                  <c:v>SR</c:v>
                </c:pt>
                <c:pt idx="9">
                  <c:v>EJ</c:v>
                </c:pt>
                <c:pt idx="10">
                  <c:v>WŚ</c:v>
                </c:pt>
              </c:strCache>
            </c:strRef>
          </c:cat>
          <c:val>
            <c:numRef>
              <c:f>'statystyka zgłoszeń'!$C$4:$C$14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C1-4B3E-A9F4-4497342EA275}"/>
            </c:ext>
          </c:extLst>
        </c:ser>
        <c:ser>
          <c:idx val="1"/>
          <c:order val="1"/>
          <c:spPr>
            <a:solidFill>
              <a:srgbClr val="00B05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'statystyka zgłoszeń'!$B$4:$B$14</c:f>
              <c:strCache>
                <c:ptCount val="11"/>
                <c:pt idx="0">
                  <c:v>MS</c:v>
                </c:pt>
                <c:pt idx="1">
                  <c:v>AS</c:v>
                </c:pt>
                <c:pt idx="2">
                  <c:v>AA</c:v>
                </c:pt>
                <c:pt idx="3">
                  <c:v>KŻ</c:v>
                </c:pt>
                <c:pt idx="4">
                  <c:v>ŁD</c:v>
                </c:pt>
                <c:pt idx="5">
                  <c:v>AŁ</c:v>
                </c:pt>
                <c:pt idx="6">
                  <c:v>IN</c:v>
                </c:pt>
                <c:pt idx="7">
                  <c:v>AP</c:v>
                </c:pt>
                <c:pt idx="8">
                  <c:v>SR</c:v>
                </c:pt>
                <c:pt idx="9">
                  <c:v>EJ</c:v>
                </c:pt>
                <c:pt idx="10">
                  <c:v>WŚ</c:v>
                </c:pt>
              </c:strCache>
            </c:strRef>
          </c:cat>
          <c:val>
            <c:numRef>
              <c:f>'statystyka zgłoszeń'!$D$4:$D$14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C1-4B3E-A9F4-4497342EA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6118264"/>
        <c:axId val="356118656"/>
      </c:barChart>
      <c:catAx>
        <c:axId val="356118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6118656"/>
        <c:crosses val="autoZero"/>
        <c:auto val="0"/>
        <c:lblAlgn val="ctr"/>
        <c:lblOffset val="100"/>
        <c:noMultiLvlLbl val="0"/>
      </c:catAx>
      <c:valAx>
        <c:axId val="356118656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356118264"/>
        <c:crosses val="autoZero"/>
        <c:crossBetween val="between"/>
      </c:valAx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</xdr:row>
      <xdr:rowOff>123826</xdr:rowOff>
    </xdr:from>
    <xdr:to>
      <xdr:col>13</xdr:col>
      <xdr:colOff>542926</xdr:colOff>
      <xdr:row>17</xdr:row>
      <xdr:rowOff>76200</xdr:rowOff>
    </xdr:to>
    <xdr:graphicFrame macro="">
      <xdr:nvGraphicFramePr>
        <xdr:cNvPr id="2" name="Wykres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zgłoszenia" displayName="zgłoszenia" ref="A3:O1411" headerRowDxfId="53" dataDxfId="52">
  <autoFilter ref="A3:O1411"/>
  <tableColumns count="15">
    <tableColumn id="1" name="Lp." totalsRowLabel="Suma" dataDxfId="51">
      <calculatedColumnFormula>IF(zgłoszenia[[#This Row],[Nr kance- laryjny]]&gt;0,_xlfn.AGGREGATE(3,3,$B$4:B4),"--")</calculatedColumnFormula>
    </tableColumn>
    <tableColumn id="2" name="ID" dataDxfId="50"/>
    <tableColumn id="3" name="Nr kance- laryjny" dataDxfId="49"/>
    <tableColumn id="4" name="Data wpływu wniosku" dataDxfId="48"/>
    <tableColumn id="7" name="Któtki opis sprawy_x000a_określenie obiektu / robót" dataDxfId="47"/>
    <tableColumn id="8" name="Rodzaj zgłoszenia" dataDxfId="46"/>
    <tableColumn id="9" name="Gmina" dataDxfId="45"/>
    <tableColumn id="10" name="Obręb miejsca zamierzenia" dataDxfId="44"/>
    <tableColumn id="11" name="Nr działki geodez. " dataDxfId="43"/>
    <tableColumn id="12" name="BOŚ Nr_x000a_z eDOK" dataDxfId="42"/>
    <tableColumn id="13" name="BOŚ Znak sprawy" dataDxfId="41">
      <calculatedColumnFormula>IF(zgłoszenia[[#This Row],[ID]]&gt;0,IF(zgłoszenia[[#This Row],[BOŚ Nr
z eDOK]]&gt;0,CONCATENATE("BOŚ.",zgłoszenia[[#This Row],[JRWA]],".",zgłoszenia[[#This Row],[BOŚ Nr
z eDOK]],".",D$1,".",zgłoszenia[[#This Row],[ID]]),"brak rejestreacji eDOK"),"")</calculatedColumnFormula>
    </tableColumn>
    <tableColumn id="14" name="Data zakończenia sprawy" dataDxfId="40"/>
    <tableColumn id="15" name="Sposób zakończenia" dataDxfId="39"/>
    <tableColumn id="21" name="JRWA" dataDxfId="38"/>
    <tableColumn id="23" name="Ilość lokali " dataDxfId="37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6" name="Tabela6" displayName="Tabela6" ref="A3:I802" headerRowDxfId="33" dataDxfId="31" headerRowBorderDxfId="32" tableBorderDxfId="30">
  <tableColumns count="9">
    <tableColumn id="1" name=" Lp i ID_x000a_nr kanc." totalsRowLabel="Suma" dataDxfId="29" totalsRowDxfId="28">
      <calculatedColumnFormula>IF(zgłoszenia[[#This Row],[ID]]&gt;0,zgłoszenia[[#This Row],[Lp.]]&amp;" "&amp;zgłoszenia[[#This Row],[ID]]&amp;"
"&amp;zgłoszenia[[#This Row],[Nr kance- laryjny]]&amp;"/P/15","---")</calculatedColumnFormula>
    </tableColumn>
    <tableColumn id="2" name="Sprawa (krótka treść) określenie obiektu /_x000a_robót oraz miejse zamierzenia" dataDxfId="27" totalsRowDxfId="26">
      <calculatedColumnFormula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calculatedColumnFormula>
    </tableColumn>
    <tableColumn id="3" name="Rodzaj zgłoszenia" dataDxfId="25" totalsRowDxfId="24">
      <calculatedColumnFormula>IF(zgłoszenia[[#This Row],[Rodzaj zgłoszenia]]&gt;0,zgłoszenia[[#This Row],[Rodzaj zgłoszenia]]," ")</calculatedColumnFormula>
    </tableColumn>
    <tableColumn id="4" name="Imię i nazwisko inwestora _x000a_oraz adres inwestora" dataDxfId="23" totalsRowDxfId="22">
      <calculatedColumnFormula>IF(#REF!&gt;0,#REF!&amp;";
"&amp;#REF!," ")</calculatedColumnFormula>
    </tableColumn>
    <tableColumn id="5" name="Znak sprawy_x000a_i czas załatwiania" dataDxfId="21" totalsRowDxfId="20">
      <calculatedColumnFormula>IF(zgłoszenia[BOŚ Znak sprawy]&gt;0,zgłoszenia[BOŚ Znak sprawy]&amp;"
( "&amp;#REF!&amp;" "&amp;"dni )"," ")</calculatedColumnFormula>
    </tableColumn>
    <tableColumn id="6" name="Data wpływu_x000a_i wszczęcia sprawy" dataDxfId="19" totalsRowDxfId="18">
      <calculatedColumnFormula>IF(zgłoszenia[[#This Row],[Data wpływu wniosku]]&gt;0,zgłoszenia[[#This Row],[Data wpływu wniosku]]," ")</calculatedColumnFormula>
    </tableColumn>
    <tableColumn id="7" name="Data zakończenia" dataDxfId="17" totalsRowDxfId="16">
      <calculatedColumnFormula>IF(zgłoszenia[[#This Row],[Data zakończenia sprawy]]&gt;0,zgłoszenia[[#This Row],[Data zakończenia sprawy]]," ")</calculatedColumnFormula>
    </tableColumn>
    <tableColumn id="8" name="Uwagi_x000a_(sposób zakończenia)" dataDxfId="15" totalsRowDxfId="14">
      <calculatedColumnFormula>IF(zgłoszenia[[#This Row],[Sposób zakończenia]]&gt;0,zgłoszenia[[#This Row],[Sposób zakończenia]]," ")</calculatedColumnFormula>
    </tableColumn>
    <tableColumn id="9" name="Data usunięcia obiektu tymczasowego" totalsRowFunction="count" dataDxfId="13" totalsRowDxfId="12">
      <calculatedColumnFormula>IF(#REF!&gt;0,#REF!,"---")</calculatedColumnFormula>
    </tableColumn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2" name="rodzaj_zgł3" displayName="rodzaj_zgł3" ref="B6:B14" totalsRowShown="0" headerRowDxfId="11" dataDxfId="10" tableBorderDxfId="9">
  <autoFilter ref="B6:B14"/>
  <tableColumns count="1">
    <tableColumn id="1" name="zgłoszenie dotyczy" dataDxfId="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gminy6" displayName="gminy6" ref="C6:C14" totalsRowShown="0" headerRowDxfId="7" dataDxfId="6" tableBorderDxfId="5">
  <autoFilter ref="C6:C14"/>
  <tableColumns count="1">
    <tableColumn id="1" name="gminy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sposób_zak8" displayName="sposób_zak8" ref="D6:D13" totalsRowShown="0" headerRowDxfId="3" dataDxfId="2" tableBorderDxfId="1">
  <autoFilter ref="D6:D13"/>
  <tableColumns count="1">
    <tableColumn id="1" name="sposób zakończen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50"/>
    <pageSetUpPr fitToPage="1"/>
  </sheetPr>
  <dimension ref="A1:O1411"/>
  <sheetViews>
    <sheetView showGridLines="0" tabSelected="1" topLeftCell="A1393" zoomScaleNormal="100" zoomScalePageLayoutView="60" workbookViewId="0">
      <selection activeCell="R1402" sqref="R1402"/>
    </sheetView>
  </sheetViews>
  <sheetFormatPr defaultColWidth="9.140625" defaultRowHeight="15" x14ac:dyDescent="0.25"/>
  <cols>
    <col min="1" max="1" width="7.140625" style="2" customWidth="1"/>
    <col min="2" max="2" width="5.5703125" style="2" customWidth="1"/>
    <col min="3" max="3" width="12.140625" style="1" customWidth="1"/>
    <col min="4" max="4" width="11.5703125" style="2" customWidth="1"/>
    <col min="5" max="5" width="20.140625" style="2" customWidth="1"/>
    <col min="6" max="6" width="22" style="2" customWidth="1"/>
    <col min="7" max="7" width="20.28515625" style="2" customWidth="1"/>
    <col min="8" max="8" width="12.85546875" style="2" customWidth="1"/>
    <col min="9" max="9" width="15" style="2" customWidth="1"/>
    <col min="10" max="10" width="19.140625" style="54" customWidth="1"/>
    <col min="11" max="11" width="22.28515625" style="2" customWidth="1"/>
    <col min="12" max="12" width="32.28515625" style="2" customWidth="1"/>
    <col min="13" max="13" width="12.5703125" style="2" customWidth="1"/>
    <col min="14" max="14" width="14" style="2" customWidth="1"/>
    <col min="15" max="15" width="7.7109375" style="2" hidden="1" customWidth="1"/>
    <col min="16" max="16384" width="9.140625" style="2"/>
  </cols>
  <sheetData>
    <row r="1" spans="1:15" s="6" customFormat="1" ht="22.5" customHeight="1" x14ac:dyDescent="0.25">
      <c r="C1" s="15"/>
      <c r="D1" s="4">
        <v>2016</v>
      </c>
      <c r="E1" s="46"/>
      <c r="F1" s="46"/>
      <c r="J1" s="50"/>
    </row>
    <row r="2" spans="1:15" s="8" customFormat="1" ht="20.25" customHeight="1" x14ac:dyDescent="0.25">
      <c r="D2" s="123" t="s">
        <v>78</v>
      </c>
      <c r="E2" s="158" t="s">
        <v>1228</v>
      </c>
      <c r="F2" s="159"/>
      <c r="G2" s="159"/>
      <c r="H2" s="159"/>
      <c r="I2" s="159"/>
      <c r="J2" s="51"/>
      <c r="K2" s="7" t="s">
        <v>0</v>
      </c>
      <c r="L2" s="9">
        <f ca="1">TODAY()</f>
        <v>43683</v>
      </c>
      <c r="M2" s="7"/>
    </row>
    <row r="3" spans="1:15" s="3" customFormat="1" ht="45" x14ac:dyDescent="0.25">
      <c r="A3" s="10" t="s">
        <v>1</v>
      </c>
      <c r="B3" s="10" t="s">
        <v>2</v>
      </c>
      <c r="C3" s="16" t="s">
        <v>3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52" t="s">
        <v>8</v>
      </c>
      <c r="J3" s="10" t="s">
        <v>61</v>
      </c>
      <c r="K3" s="10" t="s">
        <v>62</v>
      </c>
      <c r="L3" s="10" t="s">
        <v>9</v>
      </c>
      <c r="M3" s="10" t="s">
        <v>10</v>
      </c>
      <c r="N3" s="10" t="s">
        <v>79</v>
      </c>
      <c r="O3" s="105" t="s">
        <v>508</v>
      </c>
    </row>
    <row r="4" spans="1:15" s="3" customFormat="1" ht="60" x14ac:dyDescent="0.25">
      <c r="A4" s="79">
        <v>1</v>
      </c>
      <c r="B4" s="14" t="s">
        <v>43</v>
      </c>
      <c r="C4" s="87">
        <v>53</v>
      </c>
      <c r="D4" s="11">
        <v>42373</v>
      </c>
      <c r="E4" s="48" t="s">
        <v>165</v>
      </c>
      <c r="F4" s="12" t="s">
        <v>16</v>
      </c>
      <c r="G4" s="12" t="s">
        <v>20</v>
      </c>
      <c r="H4" s="12" t="s">
        <v>168</v>
      </c>
      <c r="I4" s="53" t="s">
        <v>169</v>
      </c>
      <c r="J4" s="12">
        <v>57</v>
      </c>
      <c r="K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BOŚ.6743.57.2016.ŁD</v>
      </c>
      <c r="L4" s="11">
        <v>42402</v>
      </c>
      <c r="M4" s="12" t="s">
        <v>18</v>
      </c>
      <c r="N4" s="88">
        <f>IF($F4=dane!$B$8,6743+3,(IF($F4=dane!$B$9,6743+4,(IF($F4=dane!$B$10,6743+5,6743)))))</f>
        <v>6743</v>
      </c>
      <c r="O4" s="106"/>
    </row>
    <row r="5" spans="1:15" s="3" customFormat="1" ht="60" x14ac:dyDescent="0.25">
      <c r="A5" s="79">
        <f>IF(zgłoszenia[[#This Row],[ID]]&gt;0,A4+1,"--")</f>
        <v>2</v>
      </c>
      <c r="B5" s="14" t="s">
        <v>37</v>
      </c>
      <c r="C5" s="87">
        <v>74</v>
      </c>
      <c r="D5" s="11">
        <v>42373</v>
      </c>
      <c r="E5" s="48" t="s">
        <v>75</v>
      </c>
      <c r="F5" s="12" t="s">
        <v>16</v>
      </c>
      <c r="G5" s="12" t="s">
        <v>28</v>
      </c>
      <c r="H5" s="12" t="s">
        <v>76</v>
      </c>
      <c r="I5" s="53" t="s">
        <v>77</v>
      </c>
      <c r="J5" s="12">
        <v>30</v>
      </c>
      <c r="K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BOŚ.6743.30.2016.AŁ</v>
      </c>
      <c r="L5" s="11">
        <v>42402</v>
      </c>
      <c r="M5" s="12" t="s">
        <v>18</v>
      </c>
      <c r="N5" s="88">
        <f>IF($F5=dane!$B$8,6743+3,(IF($F5=dane!$B$9,6743+4,(IF($F5=dane!$B$10,6743+5,6743)))))</f>
        <v>6743</v>
      </c>
      <c r="O5" s="106"/>
    </row>
    <row r="6" spans="1:15" s="3" customFormat="1" ht="60" x14ac:dyDescent="0.25">
      <c r="A6" s="79">
        <f>IF(zgłoszenia[[#This Row],[ID]]&gt;0,A5+1,"--")</f>
        <v>3</v>
      </c>
      <c r="B6" s="14" t="s">
        <v>41</v>
      </c>
      <c r="C6" s="87">
        <v>79</v>
      </c>
      <c r="D6" s="11">
        <v>42373</v>
      </c>
      <c r="E6" s="48" t="s">
        <v>66</v>
      </c>
      <c r="F6" s="12" t="s">
        <v>81</v>
      </c>
      <c r="G6" s="12" t="s">
        <v>32</v>
      </c>
      <c r="H6" s="12" t="s">
        <v>67</v>
      </c>
      <c r="I6" s="53" t="s">
        <v>68</v>
      </c>
      <c r="J6" s="12">
        <v>2</v>
      </c>
      <c r="K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BOŚ.6748.2.2016.IN</v>
      </c>
      <c r="L6" s="11">
        <v>42403</v>
      </c>
      <c r="M6" s="12" t="s">
        <v>18</v>
      </c>
      <c r="N6" s="88">
        <f>IF($F6=dane!$B$8,6743+3,(IF($F6=dane!$B$9,6743+4,(IF($F6=dane!$B$10,6743+5,6743)))))</f>
        <v>6748</v>
      </c>
      <c r="O6" s="106"/>
    </row>
    <row r="7" spans="1:15" ht="30" x14ac:dyDescent="0.25">
      <c r="A7" s="79">
        <f>IF(zgłoszenia[[#This Row],[ID]]&gt;0,A6+1,"--")</f>
        <v>4</v>
      </c>
      <c r="B7" s="14" t="s">
        <v>63</v>
      </c>
      <c r="C7" s="87">
        <v>196</v>
      </c>
      <c r="D7" s="13">
        <v>42373</v>
      </c>
      <c r="E7" s="48" t="s">
        <v>64</v>
      </c>
      <c r="F7" s="12" t="s">
        <v>82</v>
      </c>
      <c r="G7" s="12" t="s">
        <v>28</v>
      </c>
      <c r="H7" s="12" t="s">
        <v>28</v>
      </c>
      <c r="I7" s="53" t="s">
        <v>65</v>
      </c>
      <c r="J7" s="12">
        <v>5</v>
      </c>
      <c r="K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BOŚ.6746.5.2016.AP</v>
      </c>
      <c r="L7" s="11">
        <v>42389</v>
      </c>
      <c r="M7" s="12" t="s">
        <v>30</v>
      </c>
      <c r="N7" s="88">
        <f>IF($F7=dane!$B$8,6743+3,(IF($F7=dane!$B$9,6743+4,(IF($F7=dane!$B$10,6743+5,6743)))))</f>
        <v>6746</v>
      </c>
      <c r="O7" s="106"/>
    </row>
    <row r="8" spans="1:15" ht="60" x14ac:dyDescent="0.25">
      <c r="A8" s="79">
        <f>IF(zgłoszenia[[#This Row],[ID]]&gt;0,A7+1,"--")</f>
        <v>5</v>
      </c>
      <c r="B8" s="14" t="s">
        <v>12</v>
      </c>
      <c r="C8" s="87">
        <v>177</v>
      </c>
      <c r="D8" s="13">
        <v>42374</v>
      </c>
      <c r="E8" s="48" t="s">
        <v>102</v>
      </c>
      <c r="F8" s="12" t="s">
        <v>16</v>
      </c>
      <c r="G8" s="12" t="s">
        <v>25</v>
      </c>
      <c r="H8" s="12" t="s">
        <v>25</v>
      </c>
      <c r="I8" s="53" t="s">
        <v>103</v>
      </c>
      <c r="J8" s="12">
        <v>31</v>
      </c>
      <c r="K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BOŚ.6743.31.2016.WŚ</v>
      </c>
      <c r="L8" s="11">
        <v>42404</v>
      </c>
      <c r="M8" s="12" t="s">
        <v>18</v>
      </c>
      <c r="N8" s="88">
        <f>IF($F8=dane!$B$8,6743+3,(IF($F8=dane!$B$9,6743+4,(IF($F8=dane!$B$10,6743+5,6743)))))</f>
        <v>6743</v>
      </c>
      <c r="O8" s="106"/>
    </row>
    <row r="9" spans="1:15" ht="30" x14ac:dyDescent="0.25">
      <c r="A9" s="79">
        <f>IF(zgłoszenia[[#This Row],[ID]]&gt;0,A8+1,"--")</f>
        <v>6</v>
      </c>
      <c r="B9" s="14" t="s">
        <v>42</v>
      </c>
      <c r="C9" s="87">
        <v>175</v>
      </c>
      <c r="D9" s="13">
        <v>42374</v>
      </c>
      <c r="E9" s="48" t="s">
        <v>85</v>
      </c>
      <c r="F9" s="12" t="s">
        <v>22</v>
      </c>
      <c r="G9" s="12" t="s">
        <v>17</v>
      </c>
      <c r="H9" s="12" t="s">
        <v>86</v>
      </c>
      <c r="I9" s="53" t="s">
        <v>87</v>
      </c>
      <c r="J9" s="12">
        <v>36</v>
      </c>
      <c r="K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BOŚ.6743.36.2016.MS</v>
      </c>
      <c r="L9" s="11">
        <v>42429</v>
      </c>
      <c r="M9" s="12" t="s">
        <v>30</v>
      </c>
      <c r="N9" s="88">
        <f>IF($F9=dane!$B$8,6743+3,(IF($F9=dane!$B$9,6743+4,(IF($F9=dane!$B$10,6743+5,6743)))))</f>
        <v>6743</v>
      </c>
      <c r="O9" s="106"/>
    </row>
    <row r="10" spans="1:15" ht="30" x14ac:dyDescent="0.25">
      <c r="A10" s="79">
        <f>IF(zgłoszenia[[#This Row],[ID]]&gt;0,A9+1,"--")</f>
        <v>7</v>
      </c>
      <c r="B10" s="14" t="s">
        <v>11</v>
      </c>
      <c r="C10" s="87">
        <v>178</v>
      </c>
      <c r="D10" s="13">
        <v>42374</v>
      </c>
      <c r="E10" s="48" t="s">
        <v>69</v>
      </c>
      <c r="F10" s="12" t="s">
        <v>22</v>
      </c>
      <c r="G10" s="12" t="s">
        <v>31</v>
      </c>
      <c r="H10" s="12" t="s">
        <v>70</v>
      </c>
      <c r="I10" s="53" t="s">
        <v>71</v>
      </c>
      <c r="J10" s="12">
        <v>32</v>
      </c>
      <c r="K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BOŚ.6743.32.2016.AA</v>
      </c>
      <c r="L10" s="11"/>
      <c r="M10" s="12"/>
      <c r="N10" s="88">
        <f>IF($F10=dane!$B$8,6743+3,(IF($F10=dane!$B$9,6743+4,(IF($F10=dane!$B$10,6743+5,6743)))))</f>
        <v>6743</v>
      </c>
      <c r="O10" s="106"/>
    </row>
    <row r="11" spans="1:15" ht="30" x14ac:dyDescent="0.25">
      <c r="A11" s="79">
        <f>IF(zgłoszenia[[#This Row],[ID]]&gt;0,A10+1,"--")</f>
        <v>8</v>
      </c>
      <c r="B11" s="14" t="s">
        <v>11</v>
      </c>
      <c r="C11" s="87">
        <v>191</v>
      </c>
      <c r="D11" s="13">
        <v>42374</v>
      </c>
      <c r="E11" s="48" t="s">
        <v>72</v>
      </c>
      <c r="F11" s="12" t="s">
        <v>16</v>
      </c>
      <c r="G11" s="12" t="s">
        <v>31</v>
      </c>
      <c r="H11" s="12" t="s">
        <v>73</v>
      </c>
      <c r="I11" s="53" t="s">
        <v>74</v>
      </c>
      <c r="J11" s="12">
        <v>33</v>
      </c>
      <c r="K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BOŚ.6743.33.2016.AA</v>
      </c>
      <c r="L11" s="11"/>
      <c r="M11" s="12"/>
      <c r="N11" s="88">
        <f>IF($F11=dane!$B$8,6743+3,(IF($F11=dane!$B$9,6743+4,(IF($F11=dane!$B$10,6743+5,6743)))))</f>
        <v>6743</v>
      </c>
      <c r="O11" s="106"/>
    </row>
    <row r="12" spans="1:15" ht="60" x14ac:dyDescent="0.25">
      <c r="A12" s="79">
        <f>IF(zgłoszenia[[#This Row],[ID]]&gt;0,A11+1,"--")</f>
        <v>9</v>
      </c>
      <c r="B12" s="14" t="s">
        <v>43</v>
      </c>
      <c r="C12" s="87">
        <v>258</v>
      </c>
      <c r="D12" s="13">
        <v>42376</v>
      </c>
      <c r="E12" s="48" t="s">
        <v>165</v>
      </c>
      <c r="F12" s="12" t="s">
        <v>16</v>
      </c>
      <c r="G12" s="12" t="s">
        <v>20</v>
      </c>
      <c r="H12" s="12" t="s">
        <v>166</v>
      </c>
      <c r="I12" s="53" t="s">
        <v>167</v>
      </c>
      <c r="J12" s="12">
        <v>58</v>
      </c>
      <c r="K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BOŚ.6743.58.2016.ŁD</v>
      </c>
      <c r="L12" s="11">
        <v>42404</v>
      </c>
      <c r="M12" s="12" t="s">
        <v>18</v>
      </c>
      <c r="N12" s="88">
        <f>IF($F12=dane!$B$8,6743+3,(IF($F12=dane!$B$9,6743+4,(IF($F12=dane!$B$10,6743+5,6743)))))</f>
        <v>6743</v>
      </c>
      <c r="O12" s="106"/>
    </row>
    <row r="13" spans="1:15" ht="90" x14ac:dyDescent="0.25">
      <c r="A13" s="79">
        <f>IF(zgłoszenia[[#This Row],[ID]]&gt;0,A12+1,"--")</f>
        <v>10</v>
      </c>
      <c r="B13" s="14" t="s">
        <v>12</v>
      </c>
      <c r="C13" s="87">
        <v>288</v>
      </c>
      <c r="D13" s="13">
        <v>42377</v>
      </c>
      <c r="E13" s="48" t="s">
        <v>104</v>
      </c>
      <c r="F13" s="12" t="s">
        <v>81</v>
      </c>
      <c r="G13" s="12" t="s">
        <v>25</v>
      </c>
      <c r="H13" s="12" t="s">
        <v>106</v>
      </c>
      <c r="I13" s="53" t="s">
        <v>105</v>
      </c>
      <c r="J13" s="12">
        <v>1</v>
      </c>
      <c r="K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BOŚ.6748.1.2016.WŚ</v>
      </c>
      <c r="L13" s="11">
        <v>42405</v>
      </c>
      <c r="M13" s="12" t="s">
        <v>18</v>
      </c>
      <c r="N13" s="88">
        <f>IF($F13=dane!$B$8,6743+3,(IF($F13=dane!$B$9,6743+4,(IF($F13=dane!$B$10,6743+5,6743)))))</f>
        <v>6748</v>
      </c>
      <c r="O13" s="106"/>
    </row>
    <row r="14" spans="1:15" ht="60" x14ac:dyDescent="0.25">
      <c r="A14" s="79">
        <f>IF(zgłoszenia[[#This Row],[ID]]&gt;0,A13+1,"--")</f>
        <v>11</v>
      </c>
      <c r="B14" s="84" t="s">
        <v>43</v>
      </c>
      <c r="C14" s="87">
        <v>322</v>
      </c>
      <c r="D14" s="13">
        <v>42377</v>
      </c>
      <c r="E14" s="48" t="s">
        <v>162</v>
      </c>
      <c r="F14" s="83" t="s">
        <v>16</v>
      </c>
      <c r="G14" s="83" t="s">
        <v>20</v>
      </c>
      <c r="H14" s="12" t="s">
        <v>163</v>
      </c>
      <c r="I14" s="53" t="s">
        <v>164</v>
      </c>
      <c r="J14" s="83">
        <v>60</v>
      </c>
      <c r="K14" s="8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BOŚ.6743.60.2016.ŁD</v>
      </c>
      <c r="L14" s="86">
        <v>42406</v>
      </c>
      <c r="M14" s="83" t="s">
        <v>18</v>
      </c>
      <c r="N14" s="88">
        <f>IF($F14=dane!$B$8,6743+3,(IF($F14=dane!$B$9,6743+4,(IF($F14=dane!$B$10,6743+5,6743)))))</f>
        <v>6743</v>
      </c>
      <c r="O14" s="106"/>
    </row>
    <row r="15" spans="1:15" ht="60" x14ac:dyDescent="0.25">
      <c r="A15" s="79">
        <f>IF(zgłoszenia[[#This Row],[ID]]&gt;0,A14+1,"--")</f>
        <v>12</v>
      </c>
      <c r="B15" s="14" t="s">
        <v>63</v>
      </c>
      <c r="C15" s="87">
        <v>320</v>
      </c>
      <c r="D15" s="13">
        <v>42377</v>
      </c>
      <c r="E15" s="48" t="s">
        <v>128</v>
      </c>
      <c r="F15" s="83" t="s">
        <v>16</v>
      </c>
      <c r="G15" s="12" t="s">
        <v>28</v>
      </c>
      <c r="H15" s="12" t="s">
        <v>129</v>
      </c>
      <c r="I15" s="53" t="s">
        <v>130</v>
      </c>
      <c r="J15" s="12">
        <v>40</v>
      </c>
      <c r="K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BOŚ.6743.40.2016.AP</v>
      </c>
      <c r="L15" s="11">
        <v>42390</v>
      </c>
      <c r="M15" s="12" t="s">
        <v>18</v>
      </c>
      <c r="N15" s="88">
        <f>IF($F15=dane!$B$8,6743+3,(IF($F15=dane!$B$9,6743+4,(IF($F15=dane!$B$10,6743+5,6743)))))</f>
        <v>6743</v>
      </c>
      <c r="O15" s="106"/>
    </row>
    <row r="16" spans="1:15" ht="60" x14ac:dyDescent="0.25">
      <c r="A16" s="79">
        <f>IF(zgłoszenia[[#This Row],[ID]]&gt;0,A15+1,"--")</f>
        <v>13</v>
      </c>
      <c r="B16" s="14" t="s">
        <v>42</v>
      </c>
      <c r="C16" s="87">
        <v>417</v>
      </c>
      <c r="D16" s="13">
        <v>42380</v>
      </c>
      <c r="E16" s="48" t="s">
        <v>88</v>
      </c>
      <c r="F16" s="12" t="s">
        <v>16</v>
      </c>
      <c r="G16" s="12" t="s">
        <v>17</v>
      </c>
      <c r="H16" s="12" t="s">
        <v>89</v>
      </c>
      <c r="I16" s="53" t="s">
        <v>90</v>
      </c>
      <c r="J16" s="12">
        <v>39</v>
      </c>
      <c r="K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BOŚ.6743.39.2016.MS</v>
      </c>
      <c r="L16" s="11">
        <v>42410</v>
      </c>
      <c r="M16" s="12" t="s">
        <v>18</v>
      </c>
      <c r="N16" s="88">
        <f>IF($F16=dane!$B$8,6743+3,(IF($F16=dane!$B$9,6743+4,(IF($F16=dane!$B$10,6743+5,6743)))))</f>
        <v>6743</v>
      </c>
      <c r="O16" s="106"/>
    </row>
    <row r="17" spans="1:15" ht="60" x14ac:dyDescent="0.25">
      <c r="A17" s="79">
        <f>IF(zgłoszenia[[#This Row],[ID]]&gt;0,A16+1,"--")</f>
        <v>14</v>
      </c>
      <c r="B17" s="14" t="s">
        <v>42</v>
      </c>
      <c r="C17" s="87">
        <v>416</v>
      </c>
      <c r="D17" s="13">
        <v>42380</v>
      </c>
      <c r="E17" s="48" t="s">
        <v>88</v>
      </c>
      <c r="F17" s="12" t="s">
        <v>16</v>
      </c>
      <c r="G17" s="12" t="s">
        <v>17</v>
      </c>
      <c r="H17" s="12" t="s">
        <v>91</v>
      </c>
      <c r="I17" s="53" t="s">
        <v>92</v>
      </c>
      <c r="J17" s="12">
        <v>38</v>
      </c>
      <c r="K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BOŚ.6743.38.2016.MS</v>
      </c>
      <c r="L17" s="11">
        <v>42410</v>
      </c>
      <c r="M17" s="12" t="s">
        <v>18</v>
      </c>
      <c r="N17" s="88">
        <f>IF($F17=dane!$B$8,6743+3,(IF($F17=dane!$B$9,6743+4,(IF($F17=dane!$B$10,6743+5,6743)))))</f>
        <v>6743</v>
      </c>
      <c r="O17" s="106"/>
    </row>
    <row r="18" spans="1:15" ht="60" x14ac:dyDescent="0.25">
      <c r="A18" s="79">
        <f>IF(zgłoszenia[[#This Row],[ID]]&gt;0,A17+1,"--")</f>
        <v>15</v>
      </c>
      <c r="B18" s="14" t="s">
        <v>42</v>
      </c>
      <c r="C18" s="87">
        <v>414</v>
      </c>
      <c r="D18" s="13">
        <v>42380</v>
      </c>
      <c r="E18" s="48" t="s">
        <v>88</v>
      </c>
      <c r="F18" s="12" t="s">
        <v>16</v>
      </c>
      <c r="G18" s="12" t="s">
        <v>17</v>
      </c>
      <c r="H18" s="12" t="s">
        <v>93</v>
      </c>
      <c r="I18" s="53" t="s">
        <v>94</v>
      </c>
      <c r="J18" s="12">
        <v>37</v>
      </c>
      <c r="K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BOŚ.6743.37.2016.MS</v>
      </c>
      <c r="L18" s="11">
        <v>42410</v>
      </c>
      <c r="M18" s="12" t="s">
        <v>18</v>
      </c>
      <c r="N18" s="88">
        <f>IF($F18=dane!$B$8,6743+3,(IF($F18=dane!$B$9,6743+4,(IF($F18=dane!$B$10,6743+5,6743)))))</f>
        <v>6743</v>
      </c>
      <c r="O18" s="106"/>
    </row>
    <row r="19" spans="1:15" ht="60" x14ac:dyDescent="0.25">
      <c r="A19" s="79">
        <f>IF(zgłoszenia[[#This Row],[ID]]&gt;0,A18+1,"--")</f>
        <v>16</v>
      </c>
      <c r="B19" s="14" t="s">
        <v>43</v>
      </c>
      <c r="C19" s="87">
        <v>489</v>
      </c>
      <c r="D19" s="13">
        <v>42381</v>
      </c>
      <c r="E19" s="48" t="s">
        <v>159</v>
      </c>
      <c r="F19" s="12" t="s">
        <v>81</v>
      </c>
      <c r="G19" s="12" t="s">
        <v>20</v>
      </c>
      <c r="H19" s="12" t="s">
        <v>160</v>
      </c>
      <c r="I19" s="53" t="s">
        <v>161</v>
      </c>
      <c r="J19" s="12">
        <v>6</v>
      </c>
      <c r="K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BOŚ.6748.6.2016.ŁD</v>
      </c>
      <c r="L19" s="11">
        <v>42410</v>
      </c>
      <c r="M19" s="12" t="s">
        <v>18</v>
      </c>
      <c r="N19" s="88">
        <f>IF($F19=dane!$B$8,6743+3,(IF($F19=dane!$B$9,6743+4,(IF($F19=dane!$B$10,6743+5,6743)))))</f>
        <v>6748</v>
      </c>
      <c r="O19" s="106"/>
    </row>
    <row r="20" spans="1:15" ht="165" x14ac:dyDescent="0.25">
      <c r="A20" s="79">
        <f>IF(zgłoszenia[[#This Row],[ID]]&gt;0,A19+1,"--")</f>
        <v>17</v>
      </c>
      <c r="B20" s="14" t="s">
        <v>35</v>
      </c>
      <c r="C20" s="87">
        <v>463</v>
      </c>
      <c r="D20" s="13">
        <v>42381</v>
      </c>
      <c r="E20" s="48" t="s">
        <v>1136</v>
      </c>
      <c r="F20" s="12" t="s">
        <v>22</v>
      </c>
      <c r="G20" s="12" t="s">
        <v>29</v>
      </c>
      <c r="H20" s="12" t="s">
        <v>614</v>
      </c>
      <c r="I20" s="53" t="s">
        <v>1137</v>
      </c>
      <c r="J20" s="12">
        <v>130</v>
      </c>
      <c r="K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BOŚ.6743.130.2016.AS</v>
      </c>
      <c r="L20" s="11">
        <v>42417</v>
      </c>
      <c r="M20" s="12" t="s">
        <v>18</v>
      </c>
      <c r="N20" s="88">
        <f>IF($F20=dane!$B$8,6743+3,(IF($F20=dane!$B$9,6743+4,(IF($F20=dane!$B$10,6743+5,6743)))))</f>
        <v>6743</v>
      </c>
      <c r="O20" s="106"/>
    </row>
    <row r="21" spans="1:15" ht="60" x14ac:dyDescent="0.25">
      <c r="A21" s="79">
        <f>IF(zgłoszenia[[#This Row],[ID]]&gt;0,A20+1,"--")</f>
        <v>18</v>
      </c>
      <c r="B21" s="14" t="s">
        <v>42</v>
      </c>
      <c r="C21" s="87">
        <v>598</v>
      </c>
      <c r="D21" s="13">
        <v>42382</v>
      </c>
      <c r="E21" s="48" t="s">
        <v>95</v>
      </c>
      <c r="F21" s="12" t="s">
        <v>16</v>
      </c>
      <c r="G21" s="12" t="s">
        <v>17</v>
      </c>
      <c r="H21" s="12" t="s">
        <v>96</v>
      </c>
      <c r="I21" s="53" t="s">
        <v>97</v>
      </c>
      <c r="J21" s="12">
        <v>41</v>
      </c>
      <c r="K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BOŚ.6743.41.2016.MS</v>
      </c>
      <c r="L21" s="11">
        <v>42411</v>
      </c>
      <c r="M21" s="12" t="s">
        <v>18</v>
      </c>
      <c r="N21" s="88">
        <f>IF($F21=dane!$B$8,6743+3,(IF($F21=dane!$B$9,6743+4,(IF($F21=dane!$B$10,6743+5,6743)))))</f>
        <v>6743</v>
      </c>
      <c r="O21" s="106"/>
    </row>
    <row r="22" spans="1:15" ht="60" x14ac:dyDescent="0.25">
      <c r="A22" s="79">
        <f>IF(zgłoszenia[[#This Row],[ID]]&gt;0,A21+1,"--")</f>
        <v>19</v>
      </c>
      <c r="B22" s="14" t="s">
        <v>37</v>
      </c>
      <c r="C22" s="87">
        <v>595</v>
      </c>
      <c r="D22" s="13">
        <v>42382</v>
      </c>
      <c r="E22" s="48" t="s">
        <v>83</v>
      </c>
      <c r="F22" s="12" t="s">
        <v>27</v>
      </c>
      <c r="G22" s="12" t="s">
        <v>28</v>
      </c>
      <c r="H22" s="12" t="s">
        <v>76</v>
      </c>
      <c r="I22" s="53" t="s">
        <v>84</v>
      </c>
      <c r="J22" s="12">
        <v>42</v>
      </c>
      <c r="K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BOŚ.6743.42.2016.AŁ</v>
      </c>
      <c r="L22" s="11">
        <v>42423</v>
      </c>
      <c r="M22" s="12" t="s">
        <v>18</v>
      </c>
      <c r="N22" s="88">
        <f>IF($F22=dane!$B$8,6743+3,(IF($F22=dane!$B$9,6743+4,(IF($F22=dane!$B$10,6743+5,6743)))))</f>
        <v>6743</v>
      </c>
      <c r="O22" s="106"/>
    </row>
    <row r="23" spans="1:15" ht="60" x14ac:dyDescent="0.25">
      <c r="A23" s="79">
        <f>IF(zgłoszenia[[#This Row],[ID]]&gt;0,A22+1,"--")</f>
        <v>20</v>
      </c>
      <c r="B23" s="14" t="s">
        <v>63</v>
      </c>
      <c r="C23" s="87">
        <v>555</v>
      </c>
      <c r="D23" s="13">
        <v>42382</v>
      </c>
      <c r="E23" s="48" t="s">
        <v>126</v>
      </c>
      <c r="F23" s="12" t="s">
        <v>16</v>
      </c>
      <c r="G23" s="12" t="s">
        <v>28</v>
      </c>
      <c r="H23" s="12" t="s">
        <v>76</v>
      </c>
      <c r="I23" s="53" t="s">
        <v>127</v>
      </c>
      <c r="J23" s="12">
        <v>44</v>
      </c>
      <c r="K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BOŚ.6743.44.2016.AP</v>
      </c>
      <c r="L23" s="11">
        <v>42404</v>
      </c>
      <c r="M23" s="12" t="s">
        <v>18</v>
      </c>
      <c r="N23" s="88">
        <f>IF($F23=dane!$B$8,6743+3,(IF($F23=dane!$B$9,6743+4,(IF($F23=dane!$B$10,6743+5,6743)))))</f>
        <v>6743</v>
      </c>
      <c r="O23" s="106"/>
    </row>
    <row r="24" spans="1:15" ht="30" x14ac:dyDescent="0.25">
      <c r="A24" s="79">
        <f>IF(zgłoszenia[[#This Row],[ID]]&gt;0,A23+1,"--")</f>
        <v>21</v>
      </c>
      <c r="B24" s="14" t="s">
        <v>42</v>
      </c>
      <c r="C24" s="87">
        <v>580</v>
      </c>
      <c r="D24" s="13">
        <v>42382</v>
      </c>
      <c r="E24" s="48" t="s">
        <v>64</v>
      </c>
      <c r="F24" s="12" t="s">
        <v>82</v>
      </c>
      <c r="G24" s="12" t="s">
        <v>17</v>
      </c>
      <c r="H24" s="12" t="s">
        <v>96</v>
      </c>
      <c r="I24" s="53" t="s">
        <v>98</v>
      </c>
      <c r="J24" s="12">
        <v>6</v>
      </c>
      <c r="K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BOŚ.6746.6.2016.MS</v>
      </c>
      <c r="L24" s="11">
        <v>42410</v>
      </c>
      <c r="M24" s="12" t="s">
        <v>30</v>
      </c>
      <c r="N24" s="88">
        <f>IF($F24=dane!$B$8,6743+3,(IF($F24=dane!$B$9,6743+4,(IF($F24=dane!$B$10,6743+5,6743)))))</f>
        <v>6746</v>
      </c>
      <c r="O24" s="106"/>
    </row>
    <row r="25" spans="1:15" ht="60" x14ac:dyDescent="0.25">
      <c r="A25" s="79">
        <f>IF(zgłoszenia[[#This Row],[ID]]&gt;0,A24+1,"--")</f>
        <v>22</v>
      </c>
      <c r="B25" s="14" t="s">
        <v>43</v>
      </c>
      <c r="C25" s="87">
        <v>661</v>
      </c>
      <c r="D25" s="13">
        <v>42383</v>
      </c>
      <c r="E25" s="48" t="s">
        <v>126</v>
      </c>
      <c r="F25" s="12" t="s">
        <v>16</v>
      </c>
      <c r="G25" s="12" t="s">
        <v>25</v>
      </c>
      <c r="H25" s="12" t="s">
        <v>300</v>
      </c>
      <c r="I25" s="53" t="s">
        <v>703</v>
      </c>
      <c r="J25" s="12">
        <v>89</v>
      </c>
      <c r="K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BOŚ.6743.89.2016.ŁD</v>
      </c>
      <c r="L25" s="11">
        <v>42410</v>
      </c>
      <c r="M25" s="12" t="s">
        <v>18</v>
      </c>
      <c r="N25" s="88">
        <f>IF($F25=dane!$B$8,6743+3,(IF($F25=dane!$B$9,6743+4,(IF($F25=dane!$B$10,6743+5,6743)))))</f>
        <v>6743</v>
      </c>
      <c r="O25" s="106"/>
    </row>
    <row r="26" spans="1:15" ht="60" x14ac:dyDescent="0.25">
      <c r="A26" s="79">
        <f>IF(zgłoszenia[[#This Row],[ID]]&gt;0,A25+1,"--")</f>
        <v>23</v>
      </c>
      <c r="B26" s="14" t="s">
        <v>43</v>
      </c>
      <c r="C26" s="87">
        <v>695</v>
      </c>
      <c r="D26" s="13">
        <v>42383</v>
      </c>
      <c r="E26" s="48" t="s">
        <v>699</v>
      </c>
      <c r="F26" s="12" t="s">
        <v>16</v>
      </c>
      <c r="G26" s="12" t="s">
        <v>25</v>
      </c>
      <c r="H26" s="12" t="s">
        <v>25</v>
      </c>
      <c r="I26" s="53" t="s">
        <v>700</v>
      </c>
      <c r="J26" s="12">
        <v>88</v>
      </c>
      <c r="K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BOŚ.6743.88.2016.ŁD</v>
      </c>
      <c r="L26" s="11">
        <v>42404</v>
      </c>
      <c r="M26" s="12" t="s">
        <v>18</v>
      </c>
      <c r="N26" s="88">
        <f>IF($F26=dane!$B$8,6743+3,(IF($F26=dane!$B$9,6743+4,(IF($F26=dane!$B$10,6743+5,6743)))))</f>
        <v>6743</v>
      </c>
      <c r="O26" s="106"/>
    </row>
    <row r="27" spans="1:15" ht="60" x14ac:dyDescent="0.25">
      <c r="A27" s="79">
        <f>IF(zgłoszenia[[#This Row],[ID]]&gt;0,A26+1,"--")</f>
        <v>24</v>
      </c>
      <c r="B27" s="14" t="s">
        <v>12</v>
      </c>
      <c r="C27" s="87">
        <v>659</v>
      </c>
      <c r="D27" s="13">
        <v>42383</v>
      </c>
      <c r="E27" s="48" t="s">
        <v>101</v>
      </c>
      <c r="F27" s="12" t="s">
        <v>16</v>
      </c>
      <c r="G27" s="12" t="s">
        <v>32</v>
      </c>
      <c r="H27" s="12" t="s">
        <v>99</v>
      </c>
      <c r="I27" s="53" t="s">
        <v>100</v>
      </c>
      <c r="J27" s="12">
        <v>43</v>
      </c>
      <c r="K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BOŚ.6743.43.2016.WŚ</v>
      </c>
      <c r="L27" s="11">
        <v>42412</v>
      </c>
      <c r="M27" s="12" t="s">
        <v>18</v>
      </c>
      <c r="N27" s="88">
        <f>IF($F27=dane!$B$8,6743+3,(IF($F27=dane!$B$9,6743+4,(IF($F27=dane!$B$10,6743+5,6743)))))</f>
        <v>6743</v>
      </c>
      <c r="O27" s="106"/>
    </row>
    <row r="28" spans="1:15" ht="60" x14ac:dyDescent="0.25">
      <c r="A28" s="79">
        <f>IF(zgłoszenia[[#This Row],[ID]]&gt;0,A27+1,"--")</f>
        <v>25</v>
      </c>
      <c r="B28" s="14" t="s">
        <v>35</v>
      </c>
      <c r="C28" s="87">
        <v>667</v>
      </c>
      <c r="D28" s="13">
        <v>42383</v>
      </c>
      <c r="E28" s="48" t="s">
        <v>334</v>
      </c>
      <c r="F28" s="12" t="s">
        <v>22</v>
      </c>
      <c r="G28" s="12" t="s">
        <v>31</v>
      </c>
      <c r="H28" s="12" t="s">
        <v>73</v>
      </c>
      <c r="I28" s="53" t="s">
        <v>335</v>
      </c>
      <c r="J28" s="12">
        <v>135</v>
      </c>
      <c r="K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BOŚ.6743.135.2016.AS</v>
      </c>
      <c r="L28" s="11">
        <v>42412</v>
      </c>
      <c r="M28" s="12" t="s">
        <v>18</v>
      </c>
      <c r="N28" s="88">
        <f>IF($F28=dane!$B$8,6743+3,(IF($F28=dane!$B$9,6743+4,(IF($F28=dane!$B$10,6743+5,6743)))))</f>
        <v>6743</v>
      </c>
      <c r="O28" s="106"/>
    </row>
    <row r="29" spans="1:15" ht="60" x14ac:dyDescent="0.25">
      <c r="A29" s="79">
        <f>IF(zgłoszenia[[#This Row],[ID]]&gt;0,A28+1,"--")</f>
        <v>26</v>
      </c>
      <c r="B29" s="14" t="s">
        <v>35</v>
      </c>
      <c r="C29" s="87">
        <v>619</v>
      </c>
      <c r="D29" s="13">
        <v>42383</v>
      </c>
      <c r="E29" s="48" t="s">
        <v>325</v>
      </c>
      <c r="F29" s="12" t="s">
        <v>22</v>
      </c>
      <c r="G29" s="12" t="s">
        <v>31</v>
      </c>
      <c r="H29" s="12" t="s">
        <v>333</v>
      </c>
      <c r="I29" s="53" t="s">
        <v>217</v>
      </c>
      <c r="J29" s="12">
        <v>136</v>
      </c>
      <c r="K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BOŚ.6743.136.2016.AS</v>
      </c>
      <c r="L29" s="11">
        <v>42412</v>
      </c>
      <c r="M29" s="12" t="s">
        <v>18</v>
      </c>
      <c r="N29" s="88">
        <f>IF($F29=dane!$B$8,6743+3,(IF($F29=dane!$B$9,6743+4,(IF($F29=dane!$B$10,6743+5,6743)))))</f>
        <v>6743</v>
      </c>
      <c r="O29" s="106"/>
    </row>
    <row r="30" spans="1:15" ht="60" x14ac:dyDescent="0.25">
      <c r="A30" s="79">
        <f>IF(zgłoszenia[[#This Row],[ID]]&gt;0,A29+1,"--")</f>
        <v>27</v>
      </c>
      <c r="B30" s="14" t="s">
        <v>35</v>
      </c>
      <c r="C30" s="87">
        <v>621</v>
      </c>
      <c r="D30" s="13">
        <v>42383</v>
      </c>
      <c r="E30" s="48" t="s">
        <v>330</v>
      </c>
      <c r="F30" s="12" t="s">
        <v>22</v>
      </c>
      <c r="G30" s="12" t="s">
        <v>31</v>
      </c>
      <c r="H30" s="12" t="s">
        <v>331</v>
      </c>
      <c r="I30" s="53" t="s">
        <v>332</v>
      </c>
      <c r="J30" s="12">
        <v>134</v>
      </c>
      <c r="K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BOŚ.6743.134.2016.AS</v>
      </c>
      <c r="L30" s="11">
        <v>42412</v>
      </c>
      <c r="M30" s="12" t="s">
        <v>18</v>
      </c>
      <c r="N30" s="88">
        <f>IF($F30=dane!$B$8,6743+3,(IF($F30=dane!$B$9,6743+4,(IF($F30=dane!$B$10,6743+5,6743)))))</f>
        <v>6743</v>
      </c>
      <c r="O30" s="106"/>
    </row>
    <row r="31" spans="1:15" ht="60" x14ac:dyDescent="0.25">
      <c r="A31" s="79">
        <f>IF(zgłoszenia[[#This Row],[ID]]&gt;0,A30+1,"--")</f>
        <v>28</v>
      </c>
      <c r="B31" s="14" t="s">
        <v>35</v>
      </c>
      <c r="C31" s="87">
        <v>651</v>
      </c>
      <c r="D31" s="13">
        <v>42383</v>
      </c>
      <c r="E31" s="48" t="s">
        <v>328</v>
      </c>
      <c r="F31" s="12" t="s">
        <v>16</v>
      </c>
      <c r="G31" s="12" t="s">
        <v>31</v>
      </c>
      <c r="H31" s="12" t="s">
        <v>232</v>
      </c>
      <c r="I31" s="53" t="s">
        <v>329</v>
      </c>
      <c r="J31" s="12">
        <v>133</v>
      </c>
      <c r="K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BOŚ.6743.133.2016.AS</v>
      </c>
      <c r="L31" s="11">
        <v>42412</v>
      </c>
      <c r="M31" s="12" t="s">
        <v>18</v>
      </c>
      <c r="N31" s="88">
        <f>IF($F31=dane!$B$8,6743+3,(IF($F31=dane!$B$9,6743+4,(IF($F31=dane!$B$10,6743+5,6743)))))</f>
        <v>6743</v>
      </c>
      <c r="O31" s="106"/>
    </row>
    <row r="32" spans="1:15" ht="42" customHeight="1" x14ac:dyDescent="0.25">
      <c r="A32" s="79">
        <f>IF(zgłoszenia[[#This Row],[ID]]&gt;0,A31+1,"--")</f>
        <v>29</v>
      </c>
      <c r="B32" s="14" t="s">
        <v>11</v>
      </c>
      <c r="C32" s="87">
        <v>662</v>
      </c>
      <c r="D32" s="13">
        <v>42383</v>
      </c>
      <c r="E32" s="96" t="s">
        <v>140</v>
      </c>
      <c r="F32" s="12" t="s">
        <v>16</v>
      </c>
      <c r="G32" s="12" t="s">
        <v>23</v>
      </c>
      <c r="H32" s="12" t="s">
        <v>141</v>
      </c>
      <c r="I32" s="53" t="s">
        <v>142</v>
      </c>
      <c r="J32" s="12">
        <v>53</v>
      </c>
      <c r="K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BOŚ.6743.53.2016.AA</v>
      </c>
      <c r="L32" s="11">
        <v>42412</v>
      </c>
      <c r="M32" s="12" t="s">
        <v>18</v>
      </c>
      <c r="N32" s="88">
        <f>IF($F32=dane!$B$8,6743+3,(IF($F32=dane!$B$9,6743+4,(IF($F32=dane!$B$10,6743+5,6743)))))</f>
        <v>6743</v>
      </c>
      <c r="O32" s="106"/>
    </row>
    <row r="33" spans="1:15" ht="36" x14ac:dyDescent="0.25">
      <c r="A33" s="79">
        <f>IF(zgłoszenia[[#This Row],[ID]]&gt;0,A32+1,"--")</f>
        <v>30</v>
      </c>
      <c r="B33" s="14" t="s">
        <v>63</v>
      </c>
      <c r="C33" s="87">
        <v>691</v>
      </c>
      <c r="D33" s="13">
        <v>42383</v>
      </c>
      <c r="E33" s="95" t="s">
        <v>124</v>
      </c>
      <c r="F33" s="12" t="s">
        <v>82</v>
      </c>
      <c r="G33" s="12" t="s">
        <v>28</v>
      </c>
      <c r="H33" s="12" t="s">
        <v>122</v>
      </c>
      <c r="I33" s="53" t="s">
        <v>125</v>
      </c>
      <c r="J33" s="12">
        <v>9</v>
      </c>
      <c r="K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BOŚ.6746.9.2016.AP</v>
      </c>
      <c r="L33" s="11">
        <v>42402</v>
      </c>
      <c r="M33" s="12" t="s">
        <v>30</v>
      </c>
      <c r="N33" s="88">
        <f>IF($F33=dane!$B$8,6743+3,(IF($F33=dane!$B$9,6743+4,(IF($F33=dane!$B$10,6743+5,6743)))))</f>
        <v>6746</v>
      </c>
      <c r="O33" s="106"/>
    </row>
    <row r="34" spans="1:15" ht="60" x14ac:dyDescent="0.25">
      <c r="A34" s="79">
        <f>IF(zgłoszenia[[#This Row],[ID]]&gt;0,A33+1,"--")</f>
        <v>31</v>
      </c>
      <c r="B34" s="14" t="s">
        <v>63</v>
      </c>
      <c r="C34" s="87">
        <v>674</v>
      </c>
      <c r="D34" s="13">
        <v>42383</v>
      </c>
      <c r="E34" s="48" t="s">
        <v>121</v>
      </c>
      <c r="F34" s="12" t="s">
        <v>81</v>
      </c>
      <c r="G34" s="12" t="s">
        <v>28</v>
      </c>
      <c r="H34" s="12" t="s">
        <v>122</v>
      </c>
      <c r="I34" s="53" t="s">
        <v>123</v>
      </c>
      <c r="J34" s="12">
        <v>3</v>
      </c>
      <c r="K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BOŚ.6748.3.2016.AP</v>
      </c>
      <c r="L34" s="11">
        <v>42395</v>
      </c>
      <c r="M34" s="12" t="s">
        <v>18</v>
      </c>
      <c r="N34" s="88">
        <f>IF($F34=dane!$B$8,6743+3,(IF($F34=dane!$B$9,6743+4,(IF($F34=dane!$B$10,6743+5,6743)))))</f>
        <v>6748</v>
      </c>
      <c r="O34" s="106"/>
    </row>
    <row r="35" spans="1:15" ht="60" x14ac:dyDescent="0.25">
      <c r="A35" s="79">
        <f>IF(zgłoszenia[[#This Row],[ID]]&gt;0,A34+1,"--")</f>
        <v>32</v>
      </c>
      <c r="B35" s="14" t="s">
        <v>37</v>
      </c>
      <c r="C35" s="87">
        <v>697</v>
      </c>
      <c r="D35" s="13">
        <v>42383</v>
      </c>
      <c r="E35" s="48" t="s">
        <v>112</v>
      </c>
      <c r="F35" s="12" t="s">
        <v>82</v>
      </c>
      <c r="G35" s="12" t="s">
        <v>28</v>
      </c>
      <c r="H35" s="12" t="s">
        <v>76</v>
      </c>
      <c r="I35" s="53" t="s">
        <v>113</v>
      </c>
      <c r="J35" s="12">
        <v>8</v>
      </c>
      <c r="K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BOŚ.6746.8.2016.AŁ</v>
      </c>
      <c r="L35" s="11">
        <v>42454</v>
      </c>
      <c r="M35" s="12" t="s">
        <v>18</v>
      </c>
      <c r="N35" s="88">
        <f>IF($F35=dane!$B$8,6743+3,(IF($F35=dane!$B$9,6743+4,(IF($F35=dane!$B$10,6743+5,6743)))))</f>
        <v>6746</v>
      </c>
      <c r="O35" s="106"/>
    </row>
    <row r="36" spans="1:15" ht="60" x14ac:dyDescent="0.25">
      <c r="A36" s="79">
        <f>IF(zgłoszenia[[#This Row],[ID]]&gt;0,A35+1,"--")</f>
        <v>33</v>
      </c>
      <c r="B36" s="14" t="s">
        <v>37</v>
      </c>
      <c r="C36" s="87">
        <v>696</v>
      </c>
      <c r="D36" s="13">
        <v>42383</v>
      </c>
      <c r="E36" s="48" t="s">
        <v>112</v>
      </c>
      <c r="F36" s="12" t="s">
        <v>82</v>
      </c>
      <c r="G36" s="12" t="s">
        <v>28</v>
      </c>
      <c r="H36" s="12" t="s">
        <v>76</v>
      </c>
      <c r="I36" s="53" t="s">
        <v>114</v>
      </c>
      <c r="J36" s="12">
        <v>7</v>
      </c>
      <c r="K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BOŚ.6746.7.2016.AŁ</v>
      </c>
      <c r="L36" s="11">
        <v>42454</v>
      </c>
      <c r="M36" s="12" t="s">
        <v>18</v>
      </c>
      <c r="N36" s="88">
        <f>IF($F36=dane!$B$8,6743+3,(IF($F36=dane!$B$9,6743+4,(IF($F36=dane!$B$10,6743+5,6743)))))</f>
        <v>6746</v>
      </c>
      <c r="O36" s="106"/>
    </row>
    <row r="37" spans="1:15" ht="60" x14ac:dyDescent="0.25">
      <c r="A37" s="79">
        <f>IF(zgłoszenia[[#This Row],[ID]]&gt;0,A36+1,"--")</f>
        <v>34</v>
      </c>
      <c r="B37" s="14" t="s">
        <v>35</v>
      </c>
      <c r="C37" s="87">
        <v>769</v>
      </c>
      <c r="D37" s="13">
        <v>42384</v>
      </c>
      <c r="E37" s="48" t="s">
        <v>336</v>
      </c>
      <c r="F37" s="12" t="s">
        <v>16</v>
      </c>
      <c r="G37" s="12" t="s">
        <v>29</v>
      </c>
      <c r="H37" s="12" t="s">
        <v>29</v>
      </c>
      <c r="I37" s="53" t="s">
        <v>337</v>
      </c>
      <c r="J37" s="12">
        <v>137</v>
      </c>
      <c r="K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BOŚ.6743.137.2016.AS</v>
      </c>
      <c r="L37" s="11">
        <v>42412</v>
      </c>
      <c r="M37" s="12" t="s">
        <v>18</v>
      </c>
      <c r="N37" s="88">
        <f>IF($F37=dane!$B$8,6743+3,(IF($F37=dane!$B$9,6743+4,(IF($F37=dane!$B$10,6743+5,6743)))))</f>
        <v>6743</v>
      </c>
      <c r="O37" s="106"/>
    </row>
    <row r="38" spans="1:15" ht="60" x14ac:dyDescent="0.25">
      <c r="A38" s="79">
        <f>IF(zgłoszenia[[#This Row],[ID]]&gt;0,A37+1,"--")</f>
        <v>35</v>
      </c>
      <c r="B38" s="14" t="s">
        <v>11</v>
      </c>
      <c r="C38" s="87">
        <v>770</v>
      </c>
      <c r="D38" s="13">
        <v>42384</v>
      </c>
      <c r="E38" s="48" t="s">
        <v>143</v>
      </c>
      <c r="F38" s="12" t="s">
        <v>16</v>
      </c>
      <c r="G38" s="12" t="s">
        <v>31</v>
      </c>
      <c r="H38" s="12" t="s">
        <v>144</v>
      </c>
      <c r="I38" s="53" t="s">
        <v>145</v>
      </c>
      <c r="J38" s="12">
        <v>54</v>
      </c>
      <c r="K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BOŚ.6743.54.2016.AA</v>
      </c>
      <c r="L38" s="11">
        <v>42402</v>
      </c>
      <c r="M38" s="12" t="s">
        <v>18</v>
      </c>
      <c r="N38" s="88">
        <f>IF($F38=dane!$B$8,6743+3,(IF($F38=dane!$B$9,6743+4,(IF($F38=dane!$B$10,6743+5,6743)))))</f>
        <v>6743</v>
      </c>
      <c r="O38" s="106"/>
    </row>
    <row r="39" spans="1:15" ht="60" x14ac:dyDescent="0.25">
      <c r="A39" s="79">
        <f>IF(zgłoszenia[[#This Row],[ID]]&gt;0,A38+1,"--")</f>
        <v>36</v>
      </c>
      <c r="B39" s="14" t="s">
        <v>63</v>
      </c>
      <c r="C39" s="87">
        <v>786</v>
      </c>
      <c r="D39" s="13">
        <v>42384</v>
      </c>
      <c r="E39" s="48" t="s">
        <v>64</v>
      </c>
      <c r="F39" s="12" t="s">
        <v>82</v>
      </c>
      <c r="G39" s="12" t="s">
        <v>28</v>
      </c>
      <c r="H39" s="12" t="s">
        <v>76</v>
      </c>
      <c r="I39" s="53" t="s">
        <v>117</v>
      </c>
      <c r="J39" s="12">
        <v>13</v>
      </c>
      <c r="K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BOŚ.6746.13.2016.AP</v>
      </c>
      <c r="L39" s="11">
        <v>42432</v>
      </c>
      <c r="M39" s="12" t="s">
        <v>18</v>
      </c>
      <c r="N39" s="88">
        <f>IF($F39=dane!$B$8,6743+3,(IF($F39=dane!$B$9,6743+4,(IF($F39=dane!$B$10,6743+5,6743)))))</f>
        <v>6746</v>
      </c>
      <c r="O39" s="106">
        <v>1</v>
      </c>
    </row>
    <row r="40" spans="1:15" ht="60" x14ac:dyDescent="0.25">
      <c r="A40" s="79">
        <f>IF(zgłoszenia[[#This Row],[ID]]&gt;0,A39+1,"--")</f>
        <v>37</v>
      </c>
      <c r="B40" s="14" t="s">
        <v>63</v>
      </c>
      <c r="C40" s="87">
        <v>782</v>
      </c>
      <c r="D40" s="13">
        <v>42384</v>
      </c>
      <c r="E40" s="48" t="s">
        <v>64</v>
      </c>
      <c r="F40" s="12" t="s">
        <v>82</v>
      </c>
      <c r="G40" s="12" t="s">
        <v>28</v>
      </c>
      <c r="H40" s="12" t="s">
        <v>76</v>
      </c>
      <c r="I40" s="53" t="s">
        <v>118</v>
      </c>
      <c r="J40" s="12">
        <v>10</v>
      </c>
      <c r="K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BOŚ.6746.10.2016.AP</v>
      </c>
      <c r="L40" s="11">
        <v>42432</v>
      </c>
      <c r="M40" s="12" t="s">
        <v>18</v>
      </c>
      <c r="N40" s="88">
        <f>IF($F40=dane!$B$8,6743+3,(IF($F40=dane!$B$9,6743+4,(IF($F40=dane!$B$10,6743+5,6743)))))</f>
        <v>6746</v>
      </c>
      <c r="O40" s="106">
        <v>1</v>
      </c>
    </row>
    <row r="41" spans="1:15" ht="60" x14ac:dyDescent="0.25">
      <c r="A41" s="79">
        <f>IF(zgłoszenia[[#This Row],[ID]]&gt;0,A40+1,"--")</f>
        <v>38</v>
      </c>
      <c r="B41" s="14" t="s">
        <v>63</v>
      </c>
      <c r="C41" s="87">
        <v>785</v>
      </c>
      <c r="D41" s="13">
        <v>42384</v>
      </c>
      <c r="E41" s="48" t="s">
        <v>116</v>
      </c>
      <c r="F41" s="12" t="s">
        <v>82</v>
      </c>
      <c r="G41" s="12" t="s">
        <v>28</v>
      </c>
      <c r="H41" s="12" t="s">
        <v>76</v>
      </c>
      <c r="I41" s="53" t="s">
        <v>119</v>
      </c>
      <c r="J41" s="12">
        <v>12</v>
      </c>
      <c r="K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BOŚ.6746.12.2016.AP</v>
      </c>
      <c r="L41" s="11">
        <v>42432</v>
      </c>
      <c r="M41" s="12" t="s">
        <v>18</v>
      </c>
      <c r="N41" s="88">
        <f>IF($F41=dane!$B$8,6743+3,(IF($F41=dane!$B$9,6743+4,(IF($F41=dane!$B$10,6743+5,6743)))))</f>
        <v>6746</v>
      </c>
      <c r="O41" s="106">
        <v>1</v>
      </c>
    </row>
    <row r="42" spans="1:15" ht="60" x14ac:dyDescent="0.25">
      <c r="A42" s="79">
        <f>IF(zgłoszenia[[#This Row],[ID]]&gt;0,A41+1,"--")</f>
        <v>39</v>
      </c>
      <c r="B42" s="14" t="s">
        <v>63</v>
      </c>
      <c r="C42" s="87">
        <v>784</v>
      </c>
      <c r="D42" s="13">
        <v>42384</v>
      </c>
      <c r="E42" s="48" t="s">
        <v>64</v>
      </c>
      <c r="F42" s="12" t="s">
        <v>82</v>
      </c>
      <c r="G42" s="12" t="s">
        <v>28</v>
      </c>
      <c r="H42" s="12" t="s">
        <v>76</v>
      </c>
      <c r="I42" s="53" t="s">
        <v>120</v>
      </c>
      <c r="J42" s="12">
        <v>11</v>
      </c>
      <c r="K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BOŚ.6746.11.2016.AP</v>
      </c>
      <c r="L42" s="11">
        <v>42432</v>
      </c>
      <c r="M42" s="12" t="s">
        <v>18</v>
      </c>
      <c r="N42" s="88">
        <f>IF($F42=dane!$B$8,6743+3,(IF($F42=dane!$B$9,6743+4,(IF($F42=dane!$B$10,6743+5,6743)))))</f>
        <v>6746</v>
      </c>
      <c r="O42" s="106">
        <v>1</v>
      </c>
    </row>
    <row r="43" spans="1:15" ht="60" x14ac:dyDescent="0.25">
      <c r="A43" s="79">
        <f>IF(zgłoszenia[[#This Row],[ID]]&gt;0,A42+1,"--")</f>
        <v>40</v>
      </c>
      <c r="B43" s="14" t="s">
        <v>42</v>
      </c>
      <c r="C43" s="87">
        <v>728</v>
      </c>
      <c r="D43" s="13">
        <v>42384</v>
      </c>
      <c r="E43" s="48" t="s">
        <v>64</v>
      </c>
      <c r="F43" s="12" t="s">
        <v>82</v>
      </c>
      <c r="G43" s="12" t="s">
        <v>17</v>
      </c>
      <c r="H43" s="12" t="s">
        <v>131</v>
      </c>
      <c r="I43" s="53" t="s">
        <v>132</v>
      </c>
      <c r="J43" s="12">
        <v>18</v>
      </c>
      <c r="K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BOŚ.6746.18.2016.MS</v>
      </c>
      <c r="L43" s="11">
        <v>42412</v>
      </c>
      <c r="M43" s="12" t="s">
        <v>18</v>
      </c>
      <c r="N43" s="88">
        <f>IF($F43=dane!$B$8,6743+3,(IF($F43=dane!$B$9,6743+4,(IF($F43=dane!$B$10,6743+5,6743)))))</f>
        <v>6746</v>
      </c>
      <c r="O43" s="106"/>
    </row>
    <row r="44" spans="1:15" ht="60" x14ac:dyDescent="0.25">
      <c r="A44" s="79">
        <f>IF(zgłoszenia[[#This Row],[ID]]&gt;0,A43+1,"--")</f>
        <v>41</v>
      </c>
      <c r="B44" s="14" t="s">
        <v>42</v>
      </c>
      <c r="C44" s="87">
        <v>720</v>
      </c>
      <c r="D44" s="13">
        <v>42384</v>
      </c>
      <c r="E44" s="48" t="s">
        <v>64</v>
      </c>
      <c r="F44" s="12" t="s">
        <v>82</v>
      </c>
      <c r="G44" s="12" t="s">
        <v>17</v>
      </c>
      <c r="H44" s="12" t="s">
        <v>133</v>
      </c>
      <c r="I44" s="53" t="s">
        <v>134</v>
      </c>
      <c r="J44" s="12">
        <v>17</v>
      </c>
      <c r="K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BOŚ.6746.17.2016.MS</v>
      </c>
      <c r="L44" s="11">
        <v>42412</v>
      </c>
      <c r="M44" s="12" t="s">
        <v>18</v>
      </c>
      <c r="N44" s="88">
        <f>IF($F44=dane!$B$8,6743+3,(IF($F44=dane!$B$9,6743+4,(IF($F44=dane!$B$10,6743+5,6743)))))</f>
        <v>6746</v>
      </c>
      <c r="O44" s="106"/>
    </row>
    <row r="45" spans="1:15" ht="60" x14ac:dyDescent="0.25">
      <c r="A45" s="79">
        <f>IF(zgłoszenia[[#This Row],[ID]]&gt;0,A44+1,"--")</f>
        <v>42</v>
      </c>
      <c r="B45" s="14" t="s">
        <v>36</v>
      </c>
      <c r="C45" s="87">
        <v>880</v>
      </c>
      <c r="D45" s="13">
        <v>42387</v>
      </c>
      <c r="E45" s="48" t="s">
        <v>107</v>
      </c>
      <c r="F45" s="12" t="s">
        <v>19</v>
      </c>
      <c r="G45" s="12" t="s">
        <v>28</v>
      </c>
      <c r="H45" s="12" t="s">
        <v>28</v>
      </c>
      <c r="I45" s="53" t="s">
        <v>108</v>
      </c>
      <c r="J45" s="12">
        <v>45</v>
      </c>
      <c r="K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BOŚ.6743.45.2016.KŻ</v>
      </c>
      <c r="L45" s="11">
        <v>42424</v>
      </c>
      <c r="M45" s="12" t="s">
        <v>18</v>
      </c>
      <c r="N45" s="88">
        <f>IF($F45=dane!$B$8,6743+3,(IF($F45=dane!$B$9,6743+4,(IF($F45=dane!$B$10,6743+5,6743)))))</f>
        <v>6743</v>
      </c>
      <c r="O45" s="106"/>
    </row>
    <row r="46" spans="1:15" ht="60" x14ac:dyDescent="0.25">
      <c r="A46" s="79">
        <f>IF(zgłoszenia[[#This Row],[ID]]&gt;0,A45+1,"--")</f>
        <v>43</v>
      </c>
      <c r="B46" s="14" t="s">
        <v>36</v>
      </c>
      <c r="C46" s="87">
        <v>881</v>
      </c>
      <c r="D46" s="13">
        <v>42387</v>
      </c>
      <c r="E46" s="48" t="s">
        <v>107</v>
      </c>
      <c r="F46" s="12" t="s">
        <v>19</v>
      </c>
      <c r="G46" s="12" t="s">
        <v>28</v>
      </c>
      <c r="H46" s="12" t="s">
        <v>28</v>
      </c>
      <c r="I46" s="53" t="s">
        <v>109</v>
      </c>
      <c r="J46" s="12">
        <v>46</v>
      </c>
      <c r="K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BOŚ.6743.46.2016.KŻ</v>
      </c>
      <c r="L46" s="11">
        <v>42424</v>
      </c>
      <c r="M46" s="12" t="s">
        <v>18</v>
      </c>
      <c r="N46" s="88">
        <f>IF($F46=dane!$B$8,6743+3,(IF($F46=dane!$B$9,6743+4,(IF($F46=dane!$B$10,6743+5,6743)))))</f>
        <v>6743</v>
      </c>
      <c r="O46" s="106"/>
    </row>
    <row r="47" spans="1:15" ht="60" x14ac:dyDescent="0.25">
      <c r="A47" s="79">
        <f>IF(zgłoszenia[[#This Row],[ID]]&gt;0,A46+1,"--")</f>
        <v>44</v>
      </c>
      <c r="B47" s="14" t="s">
        <v>36</v>
      </c>
      <c r="C47" s="87">
        <v>878</v>
      </c>
      <c r="D47" s="13">
        <v>42387</v>
      </c>
      <c r="E47" s="48" t="s">
        <v>107</v>
      </c>
      <c r="F47" s="12" t="s">
        <v>19</v>
      </c>
      <c r="G47" s="12" t="s">
        <v>28</v>
      </c>
      <c r="H47" s="12" t="s">
        <v>28</v>
      </c>
      <c r="I47" s="53" t="s">
        <v>108</v>
      </c>
      <c r="J47" s="12">
        <v>47</v>
      </c>
      <c r="K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BOŚ.6743.47.2016.KŻ</v>
      </c>
      <c r="L47" s="11">
        <v>42424</v>
      </c>
      <c r="M47" s="12" t="s">
        <v>18</v>
      </c>
      <c r="N47" s="88">
        <f>IF($F47=dane!$B$8,6743+3,(IF($F47=dane!$B$9,6743+4,(IF($F47=dane!$B$10,6743+5,6743)))))</f>
        <v>6743</v>
      </c>
      <c r="O47" s="106"/>
    </row>
    <row r="48" spans="1:15" ht="60" x14ac:dyDescent="0.25">
      <c r="A48" s="79">
        <f>IF(zgłoszenia[[#This Row],[ID]]&gt;0,A47+1,"--")</f>
        <v>45</v>
      </c>
      <c r="B48" s="14" t="s">
        <v>43</v>
      </c>
      <c r="C48" s="87">
        <v>839</v>
      </c>
      <c r="D48" s="13">
        <v>42387</v>
      </c>
      <c r="E48" s="48" t="s">
        <v>299</v>
      </c>
      <c r="F48" s="12" t="s">
        <v>22</v>
      </c>
      <c r="G48" s="12" t="s">
        <v>25</v>
      </c>
      <c r="H48" s="12" t="s">
        <v>300</v>
      </c>
      <c r="I48" s="53" t="s">
        <v>301</v>
      </c>
      <c r="J48" s="12">
        <v>91</v>
      </c>
      <c r="K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BOŚ.6743.91.2016.ŁD</v>
      </c>
      <c r="L48" s="11">
        <v>42433</v>
      </c>
      <c r="M48" s="12" t="s">
        <v>18</v>
      </c>
      <c r="N48" s="88">
        <f>IF($F48=dane!$B$8,6743+3,(IF($F48=dane!$B$9,6743+4,(IF($F48=dane!$B$10,6743+5,6743)))))</f>
        <v>6743</v>
      </c>
      <c r="O48" s="106"/>
    </row>
    <row r="49" spans="1:15" ht="60" x14ac:dyDescent="0.25">
      <c r="A49" s="79">
        <f>IF(zgłoszenia[[#This Row],[ID]]&gt;0,A48+1,"--")</f>
        <v>46</v>
      </c>
      <c r="B49" s="14" t="s">
        <v>43</v>
      </c>
      <c r="C49" s="87">
        <v>776</v>
      </c>
      <c r="D49" s="13">
        <v>42384</v>
      </c>
      <c r="E49" s="48" t="s">
        <v>302</v>
      </c>
      <c r="F49" s="12" t="s">
        <v>16</v>
      </c>
      <c r="G49" s="12" t="s">
        <v>25</v>
      </c>
      <c r="H49" s="12" t="s">
        <v>303</v>
      </c>
      <c r="I49" s="53" t="s">
        <v>304</v>
      </c>
      <c r="J49" s="12">
        <v>90</v>
      </c>
      <c r="K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BOŚ.6743.90.2016.ŁD</v>
      </c>
      <c r="L49" s="11">
        <v>42412</v>
      </c>
      <c r="M49" s="12" t="s">
        <v>18</v>
      </c>
      <c r="N49" s="88">
        <f>IF($F49=dane!$B$8,6743+3,(IF($F49=dane!$B$9,6743+4,(IF($F49=dane!$B$10,6743+5,6743)))))</f>
        <v>6743</v>
      </c>
      <c r="O49" s="106"/>
    </row>
    <row r="50" spans="1:15" ht="72" x14ac:dyDescent="0.25">
      <c r="A50" s="79">
        <f>IF(zgłoszenia[[#This Row],[ID]]&gt;0,A49+1,"--")</f>
        <v>47</v>
      </c>
      <c r="B50" s="14" t="s">
        <v>37</v>
      </c>
      <c r="C50" s="87">
        <v>879</v>
      </c>
      <c r="D50" s="13">
        <v>42387</v>
      </c>
      <c r="E50" s="95" t="s">
        <v>110</v>
      </c>
      <c r="F50" s="12" t="s">
        <v>82</v>
      </c>
      <c r="G50" s="12" t="s">
        <v>28</v>
      </c>
      <c r="H50" s="12" t="s">
        <v>28</v>
      </c>
      <c r="I50" s="53" t="s">
        <v>111</v>
      </c>
      <c r="J50" s="12">
        <v>14</v>
      </c>
      <c r="K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BOŚ.6746.14.2016.AŁ</v>
      </c>
      <c r="L50" s="11">
        <v>42507</v>
      </c>
      <c r="M50" s="12" t="s">
        <v>30</v>
      </c>
      <c r="N50" s="88">
        <f>IF($F50=dane!$B$8,6743+3,(IF($F50=dane!$B$9,6743+4,(IF($F50=dane!$B$10,6743+5,6743)))))</f>
        <v>6746</v>
      </c>
      <c r="O50" s="106"/>
    </row>
    <row r="51" spans="1:15" ht="60" x14ac:dyDescent="0.25">
      <c r="A51" s="79">
        <f>IF(zgłoszenia[[#This Row],[ID]]&gt;0,A50+1,"--")</f>
        <v>48</v>
      </c>
      <c r="B51" s="14" t="s">
        <v>37</v>
      </c>
      <c r="C51" s="87">
        <v>874</v>
      </c>
      <c r="D51" s="13">
        <v>42387</v>
      </c>
      <c r="E51" s="48" t="s">
        <v>64</v>
      </c>
      <c r="F51" s="12" t="s">
        <v>82</v>
      </c>
      <c r="G51" s="12" t="s">
        <v>32</v>
      </c>
      <c r="H51" s="12" t="s">
        <v>99</v>
      </c>
      <c r="I51" s="53" t="s">
        <v>115</v>
      </c>
      <c r="J51" s="12">
        <v>15</v>
      </c>
      <c r="K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BOŚ.6746.15.2016.AŁ</v>
      </c>
      <c r="L51" s="11">
        <v>42416</v>
      </c>
      <c r="M51" s="12" t="s">
        <v>18</v>
      </c>
      <c r="N51" s="88">
        <f>IF($F51=dane!$B$8,6743+3,(IF($F51=dane!$B$9,6743+4,(IF($F51=dane!$B$10,6743+5,6743)))))</f>
        <v>6746</v>
      </c>
      <c r="O51" s="106"/>
    </row>
    <row r="52" spans="1:15" ht="60" x14ac:dyDescent="0.25">
      <c r="A52" s="79">
        <f>IF(zgłoszenia[[#This Row],[ID]]&gt;0,A51+1,"--")</f>
        <v>49</v>
      </c>
      <c r="B52" s="14" t="s">
        <v>35</v>
      </c>
      <c r="C52" s="87">
        <v>917</v>
      </c>
      <c r="D52" s="13">
        <v>42388</v>
      </c>
      <c r="E52" s="48" t="s">
        <v>338</v>
      </c>
      <c r="F52" s="12" t="s">
        <v>22</v>
      </c>
      <c r="G52" s="12" t="s">
        <v>31</v>
      </c>
      <c r="H52" s="12" t="s">
        <v>185</v>
      </c>
      <c r="I52" s="53" t="s">
        <v>339</v>
      </c>
      <c r="J52" s="12">
        <v>138</v>
      </c>
      <c r="K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BOŚ.6743.138.2016.AS</v>
      </c>
      <c r="L52" s="11">
        <v>42410</v>
      </c>
      <c r="M52" s="12" t="s">
        <v>18</v>
      </c>
      <c r="N52" s="88">
        <f>IF($F52=dane!$B$8,6743+3,(IF($F52=dane!$B$9,6743+4,(IF($F52=dane!$B$10,6743+5,6743)))))</f>
        <v>6743</v>
      </c>
      <c r="O52" s="106"/>
    </row>
    <row r="53" spans="1:15" ht="30" x14ac:dyDescent="0.25">
      <c r="A53" s="79">
        <f>IF(zgłoszenia[[#This Row],[ID]]&gt;0,A52+1,"--")</f>
        <v>50</v>
      </c>
      <c r="B53" s="14" t="s">
        <v>43</v>
      </c>
      <c r="C53" s="87">
        <v>958</v>
      </c>
      <c r="D53" s="13">
        <v>42388</v>
      </c>
      <c r="E53" s="48" t="s">
        <v>312</v>
      </c>
      <c r="F53" s="12" t="s">
        <v>16</v>
      </c>
      <c r="G53" s="12" t="s">
        <v>25</v>
      </c>
      <c r="H53" s="12" t="s">
        <v>300</v>
      </c>
      <c r="I53" s="53" t="s">
        <v>313</v>
      </c>
      <c r="J53" s="12">
        <v>92</v>
      </c>
      <c r="K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BOŚ.6743.92.2016.ŁD</v>
      </c>
      <c r="L53" s="11">
        <v>42433</v>
      </c>
      <c r="M53" s="12" t="s">
        <v>30</v>
      </c>
      <c r="N53" s="88">
        <f>IF($F53=dane!$B$8,6743+3,(IF($F53=dane!$B$9,6743+4,(IF($F53=dane!$B$10,6743+5,6743)))))</f>
        <v>6743</v>
      </c>
      <c r="O53" s="106"/>
    </row>
    <row r="54" spans="1:15" ht="60" x14ac:dyDescent="0.25">
      <c r="A54" s="79">
        <f>IF(zgłoszenia[[#This Row],[ID]]&gt;0,A53+1,"--")</f>
        <v>51</v>
      </c>
      <c r="B54" s="14" t="s">
        <v>37</v>
      </c>
      <c r="C54" s="87">
        <v>947</v>
      </c>
      <c r="D54" s="13">
        <v>42388</v>
      </c>
      <c r="E54" s="48" t="s">
        <v>64</v>
      </c>
      <c r="F54" s="12" t="s">
        <v>82</v>
      </c>
      <c r="G54" s="12" t="s">
        <v>28</v>
      </c>
      <c r="H54" s="12" t="s">
        <v>171</v>
      </c>
      <c r="I54" s="53" t="s">
        <v>463</v>
      </c>
      <c r="J54" s="12">
        <v>16</v>
      </c>
      <c r="K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BOŚ.6746.16.2016.AŁ</v>
      </c>
      <c r="L54" s="11">
        <v>42418</v>
      </c>
      <c r="M54" s="12" t="s">
        <v>18</v>
      </c>
      <c r="N54" s="88">
        <f>IF($F54=dane!$B$8,6743+3,(IF($F54=dane!$B$9,6743+4,(IF($F54=dane!$B$10,6743+5,6743)))))</f>
        <v>6746</v>
      </c>
      <c r="O54" s="106"/>
    </row>
    <row r="55" spans="1:15" ht="60" x14ac:dyDescent="0.25">
      <c r="A55" s="79">
        <f>IF(zgłoszenia[[#This Row],[ID]]&gt;0,A54+1,"--")</f>
        <v>52</v>
      </c>
      <c r="B55" s="14" t="s">
        <v>37</v>
      </c>
      <c r="C55" s="87">
        <v>1011</v>
      </c>
      <c r="D55" s="13">
        <v>42389</v>
      </c>
      <c r="E55" s="48" t="s">
        <v>349</v>
      </c>
      <c r="F55" s="12" t="s">
        <v>16</v>
      </c>
      <c r="G55" s="12" t="s">
        <v>28</v>
      </c>
      <c r="H55" s="12" t="s">
        <v>76</v>
      </c>
      <c r="I55" s="53" t="s">
        <v>350</v>
      </c>
      <c r="J55" s="12">
        <v>49</v>
      </c>
      <c r="K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BOŚ.6743.49.2016.AŁ</v>
      </c>
      <c r="L55" s="11">
        <v>42418</v>
      </c>
      <c r="M55" s="12" t="s">
        <v>18</v>
      </c>
      <c r="N55" s="88">
        <f>IF($F55=dane!$B$8,6743+3,(IF($F55=dane!$B$9,6743+4,(IF($F55=dane!$B$10,6743+5,6743)))))</f>
        <v>6743</v>
      </c>
      <c r="O55" s="106"/>
    </row>
    <row r="56" spans="1:15" ht="60" x14ac:dyDescent="0.25">
      <c r="A56" s="79">
        <f>IF(zgłoszenia[[#This Row],[ID]]&gt;0,A55+1,"--")</f>
        <v>53</v>
      </c>
      <c r="B56" s="14" t="s">
        <v>37</v>
      </c>
      <c r="C56" s="87">
        <v>1022</v>
      </c>
      <c r="D56" s="13">
        <v>42389</v>
      </c>
      <c r="E56" s="48" t="s">
        <v>351</v>
      </c>
      <c r="F56" s="12" t="s">
        <v>16</v>
      </c>
      <c r="G56" s="12" t="s">
        <v>28</v>
      </c>
      <c r="H56" s="12" t="s">
        <v>171</v>
      </c>
      <c r="I56" s="53" t="s">
        <v>352</v>
      </c>
      <c r="J56" s="12">
        <v>50</v>
      </c>
      <c r="K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BOŚ.6743.50.2016.AŁ</v>
      </c>
      <c r="L56" s="11">
        <v>42418</v>
      </c>
      <c r="M56" s="12" t="s">
        <v>18</v>
      </c>
      <c r="N56" s="88">
        <f>IF($F56=dane!$B$8,6743+3,(IF($F56=dane!$B$9,6743+4,(IF($F56=dane!$B$10,6743+5,6743)))))</f>
        <v>6743</v>
      </c>
      <c r="O56" s="106"/>
    </row>
    <row r="57" spans="1:15" ht="60" x14ac:dyDescent="0.25">
      <c r="A57" s="79">
        <f>IF(zgłoszenia[[#This Row],[ID]]&gt;0,A56+1,"--")</f>
        <v>54</v>
      </c>
      <c r="B57" s="14" t="s">
        <v>42</v>
      </c>
      <c r="C57" s="87">
        <v>1014</v>
      </c>
      <c r="D57" s="13">
        <v>42389</v>
      </c>
      <c r="E57" s="48" t="s">
        <v>64</v>
      </c>
      <c r="F57" s="12" t="s">
        <v>82</v>
      </c>
      <c r="G57" s="12" t="s">
        <v>17</v>
      </c>
      <c r="H57" s="12" t="s">
        <v>86</v>
      </c>
      <c r="I57" s="53" t="s">
        <v>135</v>
      </c>
      <c r="J57" s="12">
        <v>19</v>
      </c>
      <c r="K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BOŚ.6746.19.2016.MS</v>
      </c>
      <c r="L57" s="11">
        <v>42418</v>
      </c>
      <c r="M57" s="12" t="s">
        <v>18</v>
      </c>
      <c r="N57" s="88">
        <f>IF($F57=dane!$B$8,6743+3,(IF($F57=dane!$B$9,6743+4,(IF($F57=dane!$B$10,6743+5,6743)))))</f>
        <v>6746</v>
      </c>
      <c r="O57" s="106">
        <v>1</v>
      </c>
    </row>
    <row r="58" spans="1:15" ht="60" x14ac:dyDescent="0.25">
      <c r="A58" s="79">
        <f>IF(zgłoszenia[[#This Row],[ID]]&gt;0,A57+1,"--")</f>
        <v>55</v>
      </c>
      <c r="B58" s="14" t="s">
        <v>11</v>
      </c>
      <c r="C58" s="87">
        <v>1103</v>
      </c>
      <c r="D58" s="13">
        <v>42390</v>
      </c>
      <c r="E58" s="48" t="s">
        <v>146</v>
      </c>
      <c r="F58" s="12" t="s">
        <v>16</v>
      </c>
      <c r="G58" s="12" t="s">
        <v>31</v>
      </c>
      <c r="H58" s="12" t="s">
        <v>147</v>
      </c>
      <c r="I58" s="53" t="s">
        <v>148</v>
      </c>
      <c r="J58" s="12">
        <v>55</v>
      </c>
      <c r="K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BOŚ.6743.55.2016.AA</v>
      </c>
      <c r="L58" s="11">
        <v>42415</v>
      </c>
      <c r="M58" s="12" t="s">
        <v>18</v>
      </c>
      <c r="N58" s="88">
        <f>IF($F58=dane!$B$8,6743+3,(IF($F58=dane!$B$9,6743+4,(IF($F58=dane!$B$10,6743+5,6743)))))</f>
        <v>6743</v>
      </c>
      <c r="O58" s="106"/>
    </row>
    <row r="59" spans="1:15" ht="60" x14ac:dyDescent="0.25">
      <c r="A59" s="79">
        <f>IF(zgłoszenia[[#This Row],[ID]]&gt;0,A58+1,"--")</f>
        <v>56</v>
      </c>
      <c r="B59" s="14" t="s">
        <v>37</v>
      </c>
      <c r="C59" s="87">
        <v>1113</v>
      </c>
      <c r="D59" s="13">
        <v>42390</v>
      </c>
      <c r="E59" s="48" t="s">
        <v>464</v>
      </c>
      <c r="F59" s="12" t="s">
        <v>22</v>
      </c>
      <c r="G59" s="12" t="s">
        <v>28</v>
      </c>
      <c r="H59" s="12" t="s">
        <v>171</v>
      </c>
      <c r="I59" s="53" t="s">
        <v>465</v>
      </c>
      <c r="J59" s="12">
        <v>51</v>
      </c>
      <c r="K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BOŚ.6743.51.2016.AŁ</v>
      </c>
      <c r="L59" s="11">
        <v>42424</v>
      </c>
      <c r="M59" s="12" t="s">
        <v>18</v>
      </c>
      <c r="N59" s="88">
        <f>IF($F59=dane!$B$8,6743+3,(IF($F59=dane!$B$9,6743+4,(IF($F59=dane!$B$10,6743+5,6743)))))</f>
        <v>6743</v>
      </c>
      <c r="O59" s="106"/>
    </row>
    <row r="60" spans="1:15" ht="45" x14ac:dyDescent="0.25">
      <c r="A60" s="79">
        <f>IF(zgłoszenia[[#This Row],[ID]]&gt;0,A59+1,"--")</f>
        <v>57</v>
      </c>
      <c r="B60" s="14" t="s">
        <v>42</v>
      </c>
      <c r="C60" s="87">
        <v>1105</v>
      </c>
      <c r="D60" s="13">
        <v>42390</v>
      </c>
      <c r="E60" s="48" t="s">
        <v>136</v>
      </c>
      <c r="F60" s="12" t="s">
        <v>80</v>
      </c>
      <c r="G60" s="12" t="s">
        <v>17</v>
      </c>
      <c r="H60" s="12" t="s">
        <v>86</v>
      </c>
      <c r="I60" s="53" t="s">
        <v>137</v>
      </c>
      <c r="J60" s="12">
        <v>1</v>
      </c>
      <c r="K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BOŚ.6747.1.2016.MS</v>
      </c>
      <c r="L60" s="11">
        <v>42417</v>
      </c>
      <c r="M60" s="12" t="s">
        <v>30</v>
      </c>
      <c r="N60" s="88">
        <f>IF($F60=dane!$B$8,6743+3,(IF($F60=dane!$B$9,6743+4,(IF($F60=dane!$B$10,6743+5,6743)))))</f>
        <v>6747</v>
      </c>
      <c r="O60" s="106"/>
    </row>
    <row r="61" spans="1:15" ht="60" x14ac:dyDescent="0.25">
      <c r="A61" s="79">
        <f>IF(zgłoszenia[[#This Row],[ID]]&gt;0,A60+1,"--")</f>
        <v>58</v>
      </c>
      <c r="B61" s="14" t="s">
        <v>43</v>
      </c>
      <c r="C61" s="87">
        <v>1106</v>
      </c>
      <c r="D61" s="13">
        <v>42390</v>
      </c>
      <c r="E61" s="48" t="s">
        <v>701</v>
      </c>
      <c r="F61" s="12" t="s">
        <v>22</v>
      </c>
      <c r="G61" s="12" t="s">
        <v>20</v>
      </c>
      <c r="H61" s="12" t="s">
        <v>20</v>
      </c>
      <c r="I61" s="53" t="s">
        <v>702</v>
      </c>
      <c r="J61" s="12">
        <v>93</v>
      </c>
      <c r="K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BOŚ.6743.93.2016.ŁD</v>
      </c>
      <c r="L61" s="11">
        <v>42423</v>
      </c>
      <c r="M61" s="12" t="s">
        <v>18</v>
      </c>
      <c r="N61" s="88">
        <f>IF($F61=dane!$B$8,6743+3,(IF($F61=dane!$B$9,6743+4,(IF($F61=dane!$B$10,6743+5,6743)))))</f>
        <v>6743</v>
      </c>
      <c r="O61" s="106"/>
    </row>
    <row r="62" spans="1:15" ht="60" x14ac:dyDescent="0.25">
      <c r="A62" s="79">
        <f>IF(zgłoszenia[[#This Row],[ID]]&gt;0,A61+1,"--")</f>
        <v>59</v>
      </c>
      <c r="B62" s="14" t="s">
        <v>42</v>
      </c>
      <c r="C62" s="87">
        <v>1125</v>
      </c>
      <c r="D62" s="13">
        <v>42390</v>
      </c>
      <c r="E62" s="48" t="s">
        <v>138</v>
      </c>
      <c r="F62" s="12" t="s">
        <v>82</v>
      </c>
      <c r="G62" s="12" t="s">
        <v>17</v>
      </c>
      <c r="H62" s="12" t="s">
        <v>17</v>
      </c>
      <c r="I62" s="53" t="s">
        <v>139</v>
      </c>
      <c r="J62" s="12">
        <v>20</v>
      </c>
      <c r="K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BOŚ.6746.20.2016.MS</v>
      </c>
      <c r="L62" s="11">
        <v>42418</v>
      </c>
      <c r="M62" s="12" t="s">
        <v>18</v>
      </c>
      <c r="N62" s="88">
        <f>IF($F62=dane!$B$8,6743+3,(IF($F62=dane!$B$9,6743+4,(IF($F62=dane!$B$10,6743+5,6743)))))</f>
        <v>6746</v>
      </c>
      <c r="O62" s="106"/>
    </row>
    <row r="63" spans="1:15" ht="60" x14ac:dyDescent="0.25">
      <c r="A63" s="79">
        <f>IF(zgłoszenia[[#This Row],[ID]]&gt;0,A62+1,"--")</f>
        <v>60</v>
      </c>
      <c r="B63" s="14" t="s">
        <v>43</v>
      </c>
      <c r="C63" s="87">
        <v>1128</v>
      </c>
      <c r="D63" s="13">
        <v>42390</v>
      </c>
      <c r="E63" s="48" t="s">
        <v>64</v>
      </c>
      <c r="F63" s="12" t="s">
        <v>82</v>
      </c>
      <c r="G63" s="12" t="s">
        <v>25</v>
      </c>
      <c r="H63" s="12" t="s">
        <v>25</v>
      </c>
      <c r="I63" s="53" t="s">
        <v>704</v>
      </c>
      <c r="J63" s="12">
        <v>6</v>
      </c>
      <c r="K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BOŚ.6746.6.2016.ŁD</v>
      </c>
      <c r="L63" s="11">
        <v>42419</v>
      </c>
      <c r="M63" s="12" t="s">
        <v>18</v>
      </c>
      <c r="N63" s="88">
        <f>IF($F63=dane!$B$8,6743+3,(IF($F63=dane!$B$9,6743+4,(IF($F63=dane!$B$10,6743+5,6743)))))</f>
        <v>6746</v>
      </c>
      <c r="O63" s="106"/>
    </row>
    <row r="64" spans="1:15" ht="60" x14ac:dyDescent="0.25">
      <c r="A64" s="79">
        <f>IF(zgłoszenia[[#This Row],[ID]]&gt;0,A63+1,"--")</f>
        <v>61</v>
      </c>
      <c r="B64" s="14" t="s">
        <v>43</v>
      </c>
      <c r="C64" s="87">
        <v>1159</v>
      </c>
      <c r="D64" s="13">
        <v>42391</v>
      </c>
      <c r="E64" s="48" t="s">
        <v>151</v>
      </c>
      <c r="F64" s="12" t="s">
        <v>16</v>
      </c>
      <c r="G64" s="12" t="s">
        <v>32</v>
      </c>
      <c r="H64" s="12" t="s">
        <v>152</v>
      </c>
      <c r="I64" s="53" t="s">
        <v>153</v>
      </c>
      <c r="J64" s="12">
        <v>52</v>
      </c>
      <c r="K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BOŚ.6743.52.2016.ŁD</v>
      </c>
      <c r="L64" s="11">
        <v>42410</v>
      </c>
      <c r="M64" s="12" t="s">
        <v>18</v>
      </c>
      <c r="N64" s="88">
        <f>IF($F64=dane!$B$8,6743+3,(IF($F64=dane!$B$9,6743+4,(IF($F64=dane!$B$10,6743+5,6743)))))</f>
        <v>6743</v>
      </c>
      <c r="O64" s="106"/>
    </row>
    <row r="65" spans="1:15" ht="105" x14ac:dyDescent="0.25">
      <c r="A65" s="79">
        <f>IF(zgłoszenia[[#This Row],[ID]]&gt;0,A64+1,"--")</f>
        <v>62</v>
      </c>
      <c r="B65" s="14" t="s">
        <v>11</v>
      </c>
      <c r="C65" s="87">
        <v>1161</v>
      </c>
      <c r="D65" s="13">
        <v>42391</v>
      </c>
      <c r="E65" s="48" t="s">
        <v>175</v>
      </c>
      <c r="F65" s="12" t="s">
        <v>16</v>
      </c>
      <c r="G65" s="12" t="s">
        <v>31</v>
      </c>
      <c r="H65" s="12" t="s">
        <v>176</v>
      </c>
      <c r="I65" s="53" t="s">
        <v>177</v>
      </c>
      <c r="J65" s="12">
        <v>64</v>
      </c>
      <c r="K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BOŚ.6743.64.2016.AA</v>
      </c>
      <c r="L65" s="11">
        <v>42412</v>
      </c>
      <c r="M65" s="12" t="s">
        <v>18</v>
      </c>
      <c r="N65" s="88">
        <f>IF($F65=dane!$B$8,6743+3,(IF($F65=dane!$B$9,6743+4,(IF($F65=dane!$B$10,6743+5,6743)))))</f>
        <v>6743</v>
      </c>
      <c r="O65" s="106"/>
    </row>
    <row r="66" spans="1:15" ht="60" x14ac:dyDescent="0.25">
      <c r="A66" s="79">
        <f>IF(zgłoszenia[[#This Row],[ID]]&gt;0,A65+1,"--")</f>
        <v>63</v>
      </c>
      <c r="B66" s="14" t="s">
        <v>37</v>
      </c>
      <c r="C66" s="87">
        <v>1127</v>
      </c>
      <c r="D66" s="13">
        <v>42390</v>
      </c>
      <c r="E66" s="48" t="s">
        <v>64</v>
      </c>
      <c r="F66" s="12" t="s">
        <v>82</v>
      </c>
      <c r="G66" s="12" t="s">
        <v>32</v>
      </c>
      <c r="H66" s="12" t="s">
        <v>149</v>
      </c>
      <c r="I66" s="53" t="s">
        <v>150</v>
      </c>
      <c r="J66" s="12">
        <v>21</v>
      </c>
      <c r="K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BOŚ.6746.21.2016.AŁ</v>
      </c>
      <c r="L66" s="11">
        <v>42418</v>
      </c>
      <c r="M66" s="12" t="s">
        <v>18</v>
      </c>
      <c r="N66" s="88">
        <f>IF($F66=dane!$B$8,6743+3,(IF($F66=dane!$B$9,6743+4,(IF($F66=dane!$B$10,6743+5,6743)))))</f>
        <v>6746</v>
      </c>
      <c r="O66" s="106"/>
    </row>
    <row r="67" spans="1:15" ht="60" x14ac:dyDescent="0.25">
      <c r="A67" s="79">
        <f>IF(zgłoszenia[[#This Row],[ID]]&gt;0,A66+1,"--")</f>
        <v>64</v>
      </c>
      <c r="B67" s="14" t="s">
        <v>37</v>
      </c>
      <c r="C67" s="87">
        <v>1215</v>
      </c>
      <c r="D67" s="13">
        <v>42391</v>
      </c>
      <c r="E67" s="48" t="s">
        <v>126</v>
      </c>
      <c r="F67" s="12" t="s">
        <v>16</v>
      </c>
      <c r="G67" s="12" t="s">
        <v>32</v>
      </c>
      <c r="H67" s="12" t="s">
        <v>157</v>
      </c>
      <c r="I67" s="53" t="s">
        <v>158</v>
      </c>
      <c r="J67" s="12">
        <v>56</v>
      </c>
      <c r="K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BOŚ.6743.56.2016.AŁ</v>
      </c>
      <c r="L67" s="11">
        <v>42418</v>
      </c>
      <c r="M67" s="12" t="s">
        <v>18</v>
      </c>
      <c r="N67" s="88">
        <f>IF($F67=dane!$B$8,6743+3,(IF($F67=dane!$B$9,6743+4,(IF($F67=dane!$B$10,6743+5,6743)))))</f>
        <v>6743</v>
      </c>
      <c r="O67" s="106"/>
    </row>
    <row r="68" spans="1:15" ht="60" x14ac:dyDescent="0.25">
      <c r="A68" s="79">
        <f>IF(zgłoszenia[[#This Row],[ID]]&gt;0,A67+1,"--")</f>
        <v>65</v>
      </c>
      <c r="B68" s="14" t="s">
        <v>36</v>
      </c>
      <c r="C68" s="87">
        <v>1216</v>
      </c>
      <c r="D68" s="13">
        <v>42391</v>
      </c>
      <c r="E68" s="48" t="s">
        <v>154</v>
      </c>
      <c r="F68" s="12" t="s">
        <v>81</v>
      </c>
      <c r="G68" s="12" t="s">
        <v>28</v>
      </c>
      <c r="H68" s="12" t="s">
        <v>155</v>
      </c>
      <c r="I68" s="53" t="s">
        <v>156</v>
      </c>
      <c r="J68" s="12">
        <v>5</v>
      </c>
      <c r="K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BOŚ.6748.5.2016.KŻ</v>
      </c>
      <c r="L68" s="11">
        <v>42405</v>
      </c>
      <c r="M68" s="12" t="s">
        <v>18</v>
      </c>
      <c r="N68" s="88">
        <f>IF($F68=dane!$B$8,6743+3,(IF($F68=dane!$B$9,6743+4,(IF($F68=dane!$B$10,6743+5,6743)))))</f>
        <v>6748</v>
      </c>
      <c r="O68" s="106"/>
    </row>
    <row r="69" spans="1:15" ht="60" x14ac:dyDescent="0.25">
      <c r="A69" s="79">
        <f>IF(zgłoszenia[[#This Row],[ID]]&gt;0,A68+1,"--")</f>
        <v>66</v>
      </c>
      <c r="B69" s="14" t="s">
        <v>11</v>
      </c>
      <c r="C69" s="87">
        <v>1204</v>
      </c>
      <c r="D69" s="13">
        <v>42391</v>
      </c>
      <c r="E69" s="48" t="s">
        <v>178</v>
      </c>
      <c r="F69" s="12" t="s">
        <v>82</v>
      </c>
      <c r="G69" s="12" t="s">
        <v>31</v>
      </c>
      <c r="H69" s="12" t="s">
        <v>179</v>
      </c>
      <c r="I69" s="53" t="s">
        <v>180</v>
      </c>
      <c r="J69" s="12">
        <v>65</v>
      </c>
      <c r="K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BOŚ.6746.65.2016.AA</v>
      </c>
      <c r="L69" s="11">
        <v>42404</v>
      </c>
      <c r="M69" s="12" t="s">
        <v>18</v>
      </c>
      <c r="N69" s="88">
        <f>IF($F69=dane!$B$8,6743+3,(IF($F69=dane!$B$9,6743+4,(IF($F69=dane!$B$10,6743+5,6743)))))</f>
        <v>6746</v>
      </c>
      <c r="O69" s="106"/>
    </row>
    <row r="70" spans="1:15" ht="60" x14ac:dyDescent="0.25">
      <c r="A70" s="79">
        <f>IF(zgłoszenia[[#This Row],[ID]]&gt;0,A69+1,"--")</f>
        <v>67</v>
      </c>
      <c r="B70" s="14" t="s">
        <v>36</v>
      </c>
      <c r="C70" s="87">
        <v>1266</v>
      </c>
      <c r="D70" s="13">
        <v>42394</v>
      </c>
      <c r="E70" s="48" t="s">
        <v>170</v>
      </c>
      <c r="F70" s="12" t="s">
        <v>19</v>
      </c>
      <c r="G70" s="12" t="s">
        <v>28</v>
      </c>
      <c r="H70" s="12" t="s">
        <v>171</v>
      </c>
      <c r="I70" s="53" t="s">
        <v>172</v>
      </c>
      <c r="J70" s="12">
        <v>61</v>
      </c>
      <c r="K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BOŚ.6743.61.2016.KŻ</v>
      </c>
      <c r="L70" s="11">
        <v>42423</v>
      </c>
      <c r="M70" s="12" t="s">
        <v>18</v>
      </c>
      <c r="N70" s="88">
        <f>IF($F70=dane!$B$8,6743+3,(IF($F70=dane!$B$9,6743+4,(IF($F70=dane!$B$10,6743+5,6743)))))</f>
        <v>6743</v>
      </c>
      <c r="O70" s="106"/>
    </row>
    <row r="71" spans="1:15" ht="60" x14ac:dyDescent="0.25">
      <c r="A71" s="79">
        <f>IF(zgłoszenia[[#This Row],[ID]]&gt;0,A70+1,"--")</f>
        <v>68</v>
      </c>
      <c r="B71" s="14" t="s">
        <v>43</v>
      </c>
      <c r="C71" s="87">
        <v>1377</v>
      </c>
      <c r="D71" s="13">
        <v>42395</v>
      </c>
      <c r="E71" s="48" t="s">
        <v>706</v>
      </c>
      <c r="F71" s="12" t="s">
        <v>16</v>
      </c>
      <c r="G71" s="12" t="s">
        <v>29</v>
      </c>
      <c r="H71" s="12" t="s">
        <v>229</v>
      </c>
      <c r="I71" s="53" t="s">
        <v>705</v>
      </c>
      <c r="J71" s="12">
        <v>81</v>
      </c>
      <c r="K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BOŚ.6743.81.2016.ŁD</v>
      </c>
      <c r="L71" s="11">
        <v>42415</v>
      </c>
      <c r="M71" s="12" t="s">
        <v>18</v>
      </c>
      <c r="N71" s="88">
        <f>IF($F71=dane!$B$8,6743+3,(IF($F71=dane!$B$9,6743+4,(IF($F71=dane!$B$10,6743+5,6743)))))</f>
        <v>6743</v>
      </c>
      <c r="O71" s="106"/>
    </row>
    <row r="72" spans="1:15" ht="60" x14ac:dyDescent="0.25">
      <c r="A72" s="79">
        <f>IF(zgłoszenia[[#This Row],[ID]]&gt;0,A71+1,"--")</f>
        <v>69</v>
      </c>
      <c r="B72" s="14" t="s">
        <v>36</v>
      </c>
      <c r="C72" s="87">
        <v>1370</v>
      </c>
      <c r="D72" s="13">
        <v>42395</v>
      </c>
      <c r="E72" s="48" t="s">
        <v>173</v>
      </c>
      <c r="F72" s="12" t="s">
        <v>19</v>
      </c>
      <c r="G72" s="12" t="s">
        <v>28</v>
      </c>
      <c r="H72" s="12" t="s">
        <v>76</v>
      </c>
      <c r="I72" s="53" t="s">
        <v>174</v>
      </c>
      <c r="J72" s="12">
        <v>62</v>
      </c>
      <c r="K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BOŚ.6743.62.2016.KŻ</v>
      </c>
      <c r="L72" s="11">
        <v>42423</v>
      </c>
      <c r="M72" s="12" t="s">
        <v>18</v>
      </c>
      <c r="N72" s="88">
        <f>IF($F72=dane!$B$8,6743+3,(IF($F72=dane!$B$9,6743+4,(IF($F72=dane!$B$10,6743+5,6743)))))</f>
        <v>6743</v>
      </c>
      <c r="O72" s="106"/>
    </row>
    <row r="73" spans="1:15" ht="60" x14ac:dyDescent="0.25">
      <c r="A73" s="79">
        <f>IF(zgłoszenia[[#This Row],[ID]]&gt;0,A72+1,"--")</f>
        <v>70</v>
      </c>
      <c r="B73" s="14" t="s">
        <v>36</v>
      </c>
      <c r="C73" s="87">
        <v>1371</v>
      </c>
      <c r="D73" s="13">
        <v>42395</v>
      </c>
      <c r="E73" s="48" t="s">
        <v>173</v>
      </c>
      <c r="F73" s="12" t="s">
        <v>19</v>
      </c>
      <c r="G73" s="12" t="s">
        <v>28</v>
      </c>
      <c r="H73" s="12" t="s">
        <v>76</v>
      </c>
      <c r="I73" s="53" t="s">
        <v>174</v>
      </c>
      <c r="J73" s="12">
        <v>63</v>
      </c>
      <c r="K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BOŚ.6743.63.2016.KŻ</v>
      </c>
      <c r="L73" s="11">
        <v>42423</v>
      </c>
      <c r="M73" s="12" t="s">
        <v>18</v>
      </c>
      <c r="N73" s="88">
        <f>IF($F73=dane!$B$8,6743+3,(IF($F73=dane!$B$9,6743+4,(IF($F73=dane!$B$10,6743+5,6743)))))</f>
        <v>6743</v>
      </c>
      <c r="O73" s="106"/>
    </row>
    <row r="74" spans="1:15" ht="60" x14ac:dyDescent="0.25">
      <c r="A74" s="79">
        <f>IF(zgłoszenia[[#This Row],[ID]]&gt;0,A73+1,"--")</f>
        <v>71</v>
      </c>
      <c r="B74" s="14" t="s">
        <v>35</v>
      </c>
      <c r="C74" s="87">
        <v>1389</v>
      </c>
      <c r="D74" s="13">
        <v>42395</v>
      </c>
      <c r="E74" s="48" t="s">
        <v>182</v>
      </c>
      <c r="F74" s="12" t="s">
        <v>16</v>
      </c>
      <c r="G74" s="12" t="s">
        <v>32</v>
      </c>
      <c r="H74" s="12" t="s">
        <v>149</v>
      </c>
      <c r="I74" s="53" t="s">
        <v>183</v>
      </c>
      <c r="J74" s="12">
        <v>72</v>
      </c>
      <c r="K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BOŚ.6743.72.2016.AS</v>
      </c>
      <c r="L74" s="11"/>
      <c r="M74" s="12" t="s">
        <v>18</v>
      </c>
      <c r="N74" s="88">
        <f>IF($F74=dane!$B$8,6743+3,(IF($F74=dane!$B$9,6743+4,(IF($F74=dane!$B$10,6743+5,6743)))))</f>
        <v>6743</v>
      </c>
      <c r="O74" s="106"/>
    </row>
    <row r="75" spans="1:15" ht="60" x14ac:dyDescent="0.25">
      <c r="A75" s="79">
        <f>IF(zgłoszenia[[#This Row],[ID]]&gt;0,A74+1,"--")</f>
        <v>72</v>
      </c>
      <c r="B75" s="14" t="s">
        <v>35</v>
      </c>
      <c r="C75" s="87">
        <v>1397</v>
      </c>
      <c r="D75" s="13">
        <v>42396</v>
      </c>
      <c r="E75" s="98" t="s">
        <v>340</v>
      </c>
      <c r="F75" s="12" t="s">
        <v>22</v>
      </c>
      <c r="G75" s="99" t="s">
        <v>29</v>
      </c>
      <c r="H75" s="99" t="s">
        <v>341</v>
      </c>
      <c r="I75" s="100" t="s">
        <v>342</v>
      </c>
      <c r="J75" s="12">
        <v>139</v>
      </c>
      <c r="K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BOŚ.6743.139.2016.AS</v>
      </c>
      <c r="L75" s="11">
        <v>42427</v>
      </c>
      <c r="M75" s="12" t="s">
        <v>18</v>
      </c>
      <c r="N75" s="88">
        <f>IF($F75=dane!$B$8,6743+3,(IF($F75=dane!$B$9,6743+4,(IF($F75=dane!$B$10,6743+5,6743)))))</f>
        <v>6743</v>
      </c>
      <c r="O75" s="106"/>
    </row>
    <row r="76" spans="1:15" ht="75" x14ac:dyDescent="0.25">
      <c r="A76" s="79">
        <f>IF(zgłoszenia[[#This Row],[ID]]&gt;0,A75+1,"--")</f>
        <v>73</v>
      </c>
      <c r="B76" s="14" t="s">
        <v>12</v>
      </c>
      <c r="C76" s="87">
        <v>1373</v>
      </c>
      <c r="D76" s="13">
        <v>42395</v>
      </c>
      <c r="E76" s="48" t="s">
        <v>121</v>
      </c>
      <c r="F76" s="12" t="s">
        <v>81</v>
      </c>
      <c r="G76" s="12" t="s">
        <v>28</v>
      </c>
      <c r="H76" s="12" t="s">
        <v>155</v>
      </c>
      <c r="I76" s="53" t="s">
        <v>383</v>
      </c>
      <c r="J76" s="12">
        <v>10</v>
      </c>
      <c r="K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BOŚ.6748.10.2016.WŚ</v>
      </c>
      <c r="L76" s="11">
        <v>42423</v>
      </c>
      <c r="M76" s="12" t="s">
        <v>18</v>
      </c>
      <c r="N76" s="88">
        <f>IF($F76=dane!$B$8,6743+3,(IF($F76=dane!$B$9,6743+4,(IF($F76=dane!$B$10,6743+5,6743)))))</f>
        <v>6748</v>
      </c>
      <c r="O76" s="106"/>
    </row>
    <row r="77" spans="1:15" ht="60" x14ac:dyDescent="0.25">
      <c r="A77" s="79">
        <f>IF(zgłoszenia[[#This Row],[ID]]&gt;0,A76+1,"--")</f>
        <v>74</v>
      </c>
      <c r="B77" s="14" t="s">
        <v>35</v>
      </c>
      <c r="C77" s="87">
        <v>1451</v>
      </c>
      <c r="D77" s="13">
        <v>42396</v>
      </c>
      <c r="E77" s="98" t="s">
        <v>239</v>
      </c>
      <c r="F77" s="12" t="s">
        <v>22</v>
      </c>
      <c r="G77" s="99" t="s">
        <v>31</v>
      </c>
      <c r="H77" s="99" t="s">
        <v>179</v>
      </c>
      <c r="I77" s="100" t="s">
        <v>346</v>
      </c>
      <c r="J77" s="12">
        <v>146</v>
      </c>
      <c r="K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BOŚ.6743.146.2016.AS</v>
      </c>
      <c r="L77" s="11">
        <v>42427</v>
      </c>
      <c r="M77" s="12" t="s">
        <v>18</v>
      </c>
      <c r="N77" s="88">
        <f>IF($F77=dane!$B$8,6743+3,(IF($F77=dane!$B$9,6743+4,(IF($F77=dane!$B$10,6743+5,6743)))))</f>
        <v>6743</v>
      </c>
      <c r="O77" s="106"/>
    </row>
    <row r="78" spans="1:15" ht="60" x14ac:dyDescent="0.25">
      <c r="A78" s="79">
        <f>IF(zgłoszenia[[#This Row],[ID]]&gt;0,A77+1,"--")</f>
        <v>75</v>
      </c>
      <c r="B78" s="14" t="s">
        <v>35</v>
      </c>
      <c r="C78" s="87">
        <v>1433</v>
      </c>
      <c r="D78" s="13">
        <v>42396</v>
      </c>
      <c r="E78" s="98" t="s">
        <v>343</v>
      </c>
      <c r="F78" s="12" t="s">
        <v>22</v>
      </c>
      <c r="G78" s="99" t="s">
        <v>29</v>
      </c>
      <c r="H78" s="99" t="s">
        <v>344</v>
      </c>
      <c r="I78" s="100" t="s">
        <v>345</v>
      </c>
      <c r="J78" s="12">
        <v>140</v>
      </c>
      <c r="K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BOŚ.6743.140.2016.AS</v>
      </c>
      <c r="L78" s="11">
        <v>42427</v>
      </c>
      <c r="M78" s="12" t="s">
        <v>18</v>
      </c>
      <c r="N78" s="88">
        <f>IF($F78=dane!$B$8,6743+3,(IF($F78=dane!$B$9,6743+4,(IF($F78=dane!$B$10,6743+5,6743)))))</f>
        <v>6743</v>
      </c>
      <c r="O78" s="106"/>
    </row>
    <row r="79" spans="1:15" ht="90" x14ac:dyDescent="0.25">
      <c r="A79" s="79">
        <f>IF(zgłoszenia[[#This Row],[ID]]&gt;0,A78+1,"--")</f>
        <v>76</v>
      </c>
      <c r="B79" s="14" t="s">
        <v>12</v>
      </c>
      <c r="C79" s="87">
        <v>1476</v>
      </c>
      <c r="D79" s="13">
        <v>42396</v>
      </c>
      <c r="E79" s="48" t="s">
        <v>562</v>
      </c>
      <c r="F79" s="12" t="s">
        <v>16</v>
      </c>
      <c r="G79" s="12" t="s">
        <v>28</v>
      </c>
      <c r="H79" s="12" t="s">
        <v>129</v>
      </c>
      <c r="I79" s="53" t="s">
        <v>563</v>
      </c>
      <c r="J79" s="12">
        <v>197</v>
      </c>
      <c r="K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BOŚ.6743.197.2016.WŚ</v>
      </c>
      <c r="L79" s="11">
        <v>42424</v>
      </c>
      <c r="M79" s="12" t="s">
        <v>18</v>
      </c>
      <c r="N79" s="88">
        <f>IF($F79=dane!$B$8,6743+3,(IF($F79=dane!$B$9,6743+4,(IF($F79=dane!$B$10,6743+5,6743)))))</f>
        <v>6743</v>
      </c>
      <c r="O79" s="106"/>
    </row>
    <row r="80" spans="1:15" ht="60" x14ac:dyDescent="0.25">
      <c r="A80" s="79">
        <f>IF(zgłoszenia[[#This Row],[ID]]&gt;0,A79+1,"--")</f>
        <v>77</v>
      </c>
      <c r="B80" s="14" t="s">
        <v>41</v>
      </c>
      <c r="C80" s="87">
        <v>1595</v>
      </c>
      <c r="D80" s="13">
        <v>42398</v>
      </c>
      <c r="E80" s="48" t="s">
        <v>126</v>
      </c>
      <c r="F80" s="12" t="s">
        <v>16</v>
      </c>
      <c r="G80" s="12" t="s">
        <v>32</v>
      </c>
      <c r="H80" s="12" t="s">
        <v>32</v>
      </c>
      <c r="I80" s="53" t="s">
        <v>192</v>
      </c>
      <c r="J80" s="12">
        <v>73</v>
      </c>
      <c r="K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BOŚ.6743.73.2016.IN</v>
      </c>
      <c r="L80" s="11">
        <v>42416</v>
      </c>
      <c r="M80" s="12" t="s">
        <v>18</v>
      </c>
      <c r="N80" s="88">
        <f>IF($F80=dane!$B$8,6743+3,(IF($F80=dane!$B$9,6743+4,(IF($F80=dane!$B$10,6743+5,6743)))))</f>
        <v>6743</v>
      </c>
      <c r="O80" s="106"/>
    </row>
    <row r="81" spans="1:15" ht="60" x14ac:dyDescent="0.25">
      <c r="A81" s="79">
        <f>IF(zgłoszenia[[#This Row],[ID]]&gt;0,A80+1,"--")</f>
        <v>78</v>
      </c>
      <c r="B81" s="14" t="s">
        <v>36</v>
      </c>
      <c r="C81" s="87">
        <v>1625</v>
      </c>
      <c r="D81" s="13">
        <v>42398</v>
      </c>
      <c r="E81" s="48" t="s">
        <v>466</v>
      </c>
      <c r="F81" s="12" t="s">
        <v>22</v>
      </c>
      <c r="G81" s="12" t="s">
        <v>28</v>
      </c>
      <c r="H81" s="12" t="s">
        <v>28</v>
      </c>
      <c r="I81" s="53" t="s">
        <v>467</v>
      </c>
      <c r="J81" s="12">
        <v>68</v>
      </c>
      <c r="K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BOŚ.6743.68.2016.KŻ</v>
      </c>
      <c r="L81" s="11">
        <v>42426</v>
      </c>
      <c r="M81" s="12" t="s">
        <v>18</v>
      </c>
      <c r="N81" s="88">
        <f>IF($F81=dane!$B$8,6743+3,(IF($F81=dane!$B$9,6743+4,(IF($F81=dane!$B$10,6743+5,6743)))))</f>
        <v>6743</v>
      </c>
      <c r="O81" s="106"/>
    </row>
    <row r="82" spans="1:15" ht="60" x14ac:dyDescent="0.25">
      <c r="A82" s="79">
        <f>IF(zgłoszenia[[#This Row],[ID]]&gt;0,A81+1,"--")</f>
        <v>79</v>
      </c>
      <c r="B82" s="14" t="s">
        <v>11</v>
      </c>
      <c r="C82" s="87">
        <v>1649</v>
      </c>
      <c r="D82" s="13">
        <v>42398</v>
      </c>
      <c r="E82" s="48" t="s">
        <v>184</v>
      </c>
      <c r="F82" s="12" t="s">
        <v>16</v>
      </c>
      <c r="G82" s="12" t="s">
        <v>31</v>
      </c>
      <c r="H82" s="12" t="s">
        <v>185</v>
      </c>
      <c r="I82" s="53" t="s">
        <v>186</v>
      </c>
      <c r="J82" s="12">
        <v>69</v>
      </c>
      <c r="K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BOŚ.6743.69.2016.AA</v>
      </c>
      <c r="L82" s="11">
        <v>42415</v>
      </c>
      <c r="M82" s="12" t="s">
        <v>18</v>
      </c>
      <c r="N82" s="88">
        <f>IF($F82=dane!$B$8,6743+3,(IF($F82=dane!$B$9,6743+4,(IF($F82=dane!$B$10,6743+5,6743)))))</f>
        <v>6743</v>
      </c>
      <c r="O82" s="107"/>
    </row>
    <row r="83" spans="1:15" s="120" customFormat="1" ht="60.75" thickBot="1" x14ac:dyDescent="0.3">
      <c r="A83" s="109">
        <f>IF(zgłoszenia[[#This Row],[ID]]&gt;0,A82+1,"--")</f>
        <v>80</v>
      </c>
      <c r="B83" s="110" t="s">
        <v>36</v>
      </c>
      <c r="C83" s="111">
        <v>1664</v>
      </c>
      <c r="D83" s="112">
        <v>42398</v>
      </c>
      <c r="E83" s="113" t="s">
        <v>64</v>
      </c>
      <c r="F83" s="114" t="s">
        <v>82</v>
      </c>
      <c r="G83" s="114" t="s">
        <v>28</v>
      </c>
      <c r="H83" s="114" t="s">
        <v>76</v>
      </c>
      <c r="I83" s="115" t="s">
        <v>468</v>
      </c>
      <c r="J83" s="114">
        <v>22</v>
      </c>
      <c r="K83" s="116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BOŚ.6746.22.2016.KŻ</v>
      </c>
      <c r="L83" s="117">
        <v>42437</v>
      </c>
      <c r="M83" s="114" t="s">
        <v>18</v>
      </c>
      <c r="N83" s="118">
        <f>IF($F83=dane!$B$8,6743+3,(IF($F83=dane!$B$9,6743+4,(IF($F83=dane!$B$10,6743+5,6743)))))</f>
        <v>6746</v>
      </c>
      <c r="O83" s="119"/>
    </row>
    <row r="84" spans="1:15" ht="60" x14ac:dyDescent="0.25">
      <c r="A84" s="79">
        <f>IF(zgłoszenia[[#This Row],[ID]]&gt;0,A83+1,"--")</f>
        <v>81</v>
      </c>
      <c r="B84" s="14" t="s">
        <v>12</v>
      </c>
      <c r="C84" s="87">
        <v>1728</v>
      </c>
      <c r="D84" s="13">
        <v>42401</v>
      </c>
      <c r="E84" s="48" t="s">
        <v>564</v>
      </c>
      <c r="F84" s="12" t="s">
        <v>16</v>
      </c>
      <c r="G84" s="12" t="s">
        <v>17</v>
      </c>
      <c r="H84" s="12" t="s">
        <v>17</v>
      </c>
      <c r="I84" s="53" t="s">
        <v>565</v>
      </c>
      <c r="J84" s="12">
        <v>167</v>
      </c>
      <c r="K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BOŚ.6743.167.2016.WŚ</v>
      </c>
      <c r="L84" s="11">
        <v>42426</v>
      </c>
      <c r="M84" s="12" t="s">
        <v>18</v>
      </c>
      <c r="N84" s="88">
        <f>IF($F84=dane!$B$8,6743+3,(IF($F84=dane!$B$9,6743+4,(IF($F84=dane!$B$10,6743+5,6743)))))</f>
        <v>6743</v>
      </c>
      <c r="O84" s="108"/>
    </row>
    <row r="85" spans="1:15" ht="60" x14ac:dyDescent="0.25">
      <c r="A85" s="79">
        <f>IF(zgłoszenia[[#This Row],[ID]]&gt;0,A84+1,"--")</f>
        <v>82</v>
      </c>
      <c r="B85" s="14" t="s">
        <v>37</v>
      </c>
      <c r="C85" s="87">
        <v>1722</v>
      </c>
      <c r="D85" s="13">
        <v>42401</v>
      </c>
      <c r="E85" s="48" t="s">
        <v>193</v>
      </c>
      <c r="F85" s="12" t="s">
        <v>16</v>
      </c>
      <c r="G85" s="12" t="s">
        <v>32</v>
      </c>
      <c r="H85" s="12" t="s">
        <v>197</v>
      </c>
      <c r="I85" s="53" t="s">
        <v>198</v>
      </c>
      <c r="J85" s="12">
        <v>77</v>
      </c>
      <c r="K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BOŚ.6743.77.2016.AŁ</v>
      </c>
      <c r="L85" s="11">
        <v>42418</v>
      </c>
      <c r="M85" s="12" t="s">
        <v>18</v>
      </c>
      <c r="N85" s="88">
        <f>IF($F85=dane!$B$8,6743+3,(IF($F85=dane!$B$9,6743+4,(IF($F85=dane!$B$10,6743+5,6743)))))</f>
        <v>6743</v>
      </c>
      <c r="O85" s="106"/>
    </row>
    <row r="86" spans="1:15" ht="60" x14ac:dyDescent="0.25">
      <c r="A86" s="79">
        <f>IF(zgłoszenia[[#This Row],[ID]]&gt;0,A85+1,"--")</f>
        <v>83</v>
      </c>
      <c r="B86" s="14" t="s">
        <v>37</v>
      </c>
      <c r="C86" s="87">
        <v>1723</v>
      </c>
      <c r="D86" s="13">
        <v>42401</v>
      </c>
      <c r="E86" s="48" t="s">
        <v>193</v>
      </c>
      <c r="F86" s="12" t="s">
        <v>16</v>
      </c>
      <c r="G86" s="12" t="s">
        <v>32</v>
      </c>
      <c r="H86" s="12" t="s">
        <v>195</v>
      </c>
      <c r="I86" s="53" t="s">
        <v>196</v>
      </c>
      <c r="J86" s="12">
        <v>76</v>
      </c>
      <c r="K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BOŚ.6743.76.2016.AŁ</v>
      </c>
      <c r="L86" s="11">
        <v>42418</v>
      </c>
      <c r="M86" s="12" t="s">
        <v>18</v>
      </c>
      <c r="N86" s="88">
        <f>IF($F86=dane!$B$8,6743+3,(IF($F86=dane!$B$9,6743+4,(IF($F86=dane!$B$10,6743+5,6743)))))</f>
        <v>6743</v>
      </c>
      <c r="O86" s="106"/>
    </row>
    <row r="87" spans="1:15" ht="60" x14ac:dyDescent="0.25">
      <c r="A87" s="79">
        <f>IF(zgłoszenia[[#This Row],[ID]]&gt;0,A86+1,"--")</f>
        <v>84</v>
      </c>
      <c r="B87" s="14" t="s">
        <v>37</v>
      </c>
      <c r="C87" s="87">
        <v>1724</v>
      </c>
      <c r="D87" s="13">
        <v>42401</v>
      </c>
      <c r="E87" s="48" t="s">
        <v>193</v>
      </c>
      <c r="F87" s="12" t="s">
        <v>16</v>
      </c>
      <c r="G87" s="12" t="s">
        <v>32</v>
      </c>
      <c r="H87" s="12" t="s">
        <v>195</v>
      </c>
      <c r="I87" s="53" t="s">
        <v>191</v>
      </c>
      <c r="J87" s="12">
        <v>75</v>
      </c>
      <c r="K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BOŚ.6743.75.2016.AŁ</v>
      </c>
      <c r="L87" s="11">
        <v>42418</v>
      </c>
      <c r="M87" s="12" t="s">
        <v>18</v>
      </c>
      <c r="N87" s="88">
        <f>IF($F87=dane!$B$8,6743+3,(IF($F87=dane!$B$9,6743+4,(IF($F87=dane!$B$10,6743+5,6743)))))</f>
        <v>6743</v>
      </c>
      <c r="O87" s="106"/>
    </row>
    <row r="88" spans="1:15" ht="60" x14ac:dyDescent="0.25">
      <c r="A88" s="79">
        <f>IF(zgłoszenia[[#This Row],[ID]]&gt;0,A87+1,"--")</f>
        <v>85</v>
      </c>
      <c r="B88" s="14" t="s">
        <v>37</v>
      </c>
      <c r="C88" s="87">
        <v>1725</v>
      </c>
      <c r="D88" s="13">
        <v>42401</v>
      </c>
      <c r="E88" s="48" t="s">
        <v>193</v>
      </c>
      <c r="F88" s="12" t="s">
        <v>16</v>
      </c>
      <c r="G88" s="12" t="s">
        <v>32</v>
      </c>
      <c r="H88" s="12" t="s">
        <v>152</v>
      </c>
      <c r="I88" s="53" t="s">
        <v>194</v>
      </c>
      <c r="J88" s="12">
        <v>74</v>
      </c>
      <c r="K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BOŚ.6743.74.2016.AŁ</v>
      </c>
      <c r="L88" s="11">
        <v>42419</v>
      </c>
      <c r="M88" s="12" t="s">
        <v>18</v>
      </c>
      <c r="N88" s="88">
        <f>IF($F88=dane!$B$8,6743+3,(IF($F88=dane!$B$9,6743+4,(IF($F88=dane!$B$10,6743+5,6743)))))</f>
        <v>6743</v>
      </c>
      <c r="O88" s="106"/>
    </row>
    <row r="89" spans="1:15" ht="45" x14ac:dyDescent="0.25">
      <c r="A89" s="79">
        <f>IF(zgłoszenia[[#This Row],[ID]]&gt;0,A88+1,"--")</f>
        <v>86</v>
      </c>
      <c r="B89" s="14" t="s">
        <v>43</v>
      </c>
      <c r="C89" s="87">
        <v>1719</v>
      </c>
      <c r="D89" s="13">
        <v>42401</v>
      </c>
      <c r="E89" s="48" t="s">
        <v>187</v>
      </c>
      <c r="F89" s="12" t="s">
        <v>22</v>
      </c>
      <c r="G89" s="12" t="s">
        <v>20</v>
      </c>
      <c r="H89" s="12" t="s">
        <v>20</v>
      </c>
      <c r="I89" s="53" t="s">
        <v>188</v>
      </c>
      <c r="J89" s="12">
        <v>70</v>
      </c>
      <c r="K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BOŚ.6743.70.2016.ŁD</v>
      </c>
      <c r="L89" s="11">
        <v>42403</v>
      </c>
      <c r="M89" s="12" t="s">
        <v>30</v>
      </c>
      <c r="N89" s="88">
        <f>IF($F89=dane!$B$8,6743+3,(IF($F89=dane!$B$9,6743+4,(IF($F89=dane!$B$10,6743+5,6743)))))</f>
        <v>6743</v>
      </c>
      <c r="O89" s="106"/>
    </row>
    <row r="90" spans="1:15" ht="60" x14ac:dyDescent="0.25">
      <c r="A90" s="79">
        <f>IF(zgłoszenia[[#This Row],[ID]]&gt;0,A89+1,"--")</f>
        <v>87</v>
      </c>
      <c r="B90" s="14" t="s">
        <v>35</v>
      </c>
      <c r="C90" s="87">
        <v>1721</v>
      </c>
      <c r="D90" s="13">
        <v>42401</v>
      </c>
      <c r="E90" s="98" t="s">
        <v>347</v>
      </c>
      <c r="F90" s="12" t="s">
        <v>24</v>
      </c>
      <c r="G90" s="99" t="s">
        <v>31</v>
      </c>
      <c r="H90" s="99" t="s">
        <v>185</v>
      </c>
      <c r="I90" s="100" t="s">
        <v>348</v>
      </c>
      <c r="J90" s="12">
        <v>141</v>
      </c>
      <c r="K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BOŚ.6743.141.2016.AS</v>
      </c>
      <c r="L90" s="11">
        <v>42428</v>
      </c>
      <c r="M90" s="12" t="s">
        <v>18</v>
      </c>
      <c r="N90" s="88">
        <f>IF($F90=dane!$B$8,6743+3,(IF($F90=dane!$B$9,6743+4,(IF($F90=dane!$B$10,6743+5,6743)))))</f>
        <v>6743</v>
      </c>
      <c r="O90" s="106"/>
    </row>
    <row r="91" spans="1:15" ht="60" x14ac:dyDescent="0.25">
      <c r="A91" s="79">
        <f>IF(zgłoszenia[[#This Row],[ID]]&gt;0,A90+1,"--")</f>
        <v>88</v>
      </c>
      <c r="B91" s="14" t="s">
        <v>36</v>
      </c>
      <c r="C91" s="87">
        <v>1713</v>
      </c>
      <c r="D91" s="13">
        <v>42401</v>
      </c>
      <c r="E91" s="48" t="s">
        <v>200</v>
      </c>
      <c r="F91" s="12" t="s">
        <v>16</v>
      </c>
      <c r="G91" s="12" t="s">
        <v>28</v>
      </c>
      <c r="H91" s="12" t="s">
        <v>76</v>
      </c>
      <c r="I91" s="53" t="s">
        <v>201</v>
      </c>
      <c r="J91" s="12">
        <v>78</v>
      </c>
      <c r="K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BOŚ.6743.78.2016.KŻ</v>
      </c>
      <c r="L91" s="11">
        <v>42444</v>
      </c>
      <c r="M91" s="12" t="s">
        <v>18</v>
      </c>
      <c r="N91" s="88">
        <f>IF($F91=dane!$B$8,6743+3,(IF($F91=dane!$B$9,6743+4,(IF($F91=dane!$B$10,6743+5,6743)))))</f>
        <v>6743</v>
      </c>
      <c r="O91" s="106"/>
    </row>
    <row r="92" spans="1:15" ht="60" x14ac:dyDescent="0.25">
      <c r="A92" s="79">
        <f>IF(zgłoszenia[[#This Row],[ID]]&gt;0,A91+1,"--")</f>
        <v>89</v>
      </c>
      <c r="B92" s="14" t="s">
        <v>36</v>
      </c>
      <c r="C92" s="87">
        <v>1803</v>
      </c>
      <c r="D92" s="13">
        <v>42402</v>
      </c>
      <c r="E92" s="48" t="s">
        <v>203</v>
      </c>
      <c r="F92" s="12" t="s">
        <v>19</v>
      </c>
      <c r="G92" s="12" t="s">
        <v>28</v>
      </c>
      <c r="H92" s="12" t="s">
        <v>28</v>
      </c>
      <c r="I92" s="53" t="s">
        <v>204</v>
      </c>
      <c r="J92" s="12">
        <v>80</v>
      </c>
      <c r="K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BOŚ.6743.80.2016.KŻ</v>
      </c>
      <c r="L92" s="11">
        <v>42443</v>
      </c>
      <c r="M92" s="12" t="s">
        <v>18</v>
      </c>
      <c r="N92" s="88">
        <f>IF($F92=dane!$B$8,6743+3,(IF($F92=dane!$B$9,6743+4,(IF($F92=dane!$B$10,6743+5,6743)))))</f>
        <v>6743</v>
      </c>
      <c r="O92" s="106"/>
    </row>
    <row r="93" spans="1:15" ht="60" x14ac:dyDescent="0.25">
      <c r="A93" s="79">
        <f>IF(zgłoszenia[[#This Row],[ID]]&gt;0,A92+1,"--")</f>
        <v>90</v>
      </c>
      <c r="B93" s="14" t="s">
        <v>43</v>
      </c>
      <c r="C93" s="87">
        <v>1804</v>
      </c>
      <c r="D93" s="13">
        <v>42402</v>
      </c>
      <c r="E93" s="48" t="s">
        <v>189</v>
      </c>
      <c r="F93" s="12" t="s">
        <v>22</v>
      </c>
      <c r="G93" s="12" t="s">
        <v>20</v>
      </c>
      <c r="H93" s="12" t="s">
        <v>190</v>
      </c>
      <c r="I93" s="53" t="s">
        <v>191</v>
      </c>
      <c r="J93" s="12">
        <v>71</v>
      </c>
      <c r="K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BOŚ.6743.71.2016.ŁD</v>
      </c>
      <c r="L93" s="11">
        <v>42429</v>
      </c>
      <c r="M93" s="12" t="s">
        <v>18</v>
      </c>
      <c r="N93" s="88">
        <f>IF($F93=dane!$B$8,6743+3,(IF($F93=dane!$B$9,6743+4,(IF($F93=dane!$B$10,6743+5,6743)))))</f>
        <v>6743</v>
      </c>
      <c r="O93" s="106"/>
    </row>
    <row r="94" spans="1:15" ht="60" x14ac:dyDescent="0.25">
      <c r="A94" s="79">
        <f>IF(zgłoszenia[[#This Row],[ID]]&gt;0,A93+1,"--")</f>
        <v>91</v>
      </c>
      <c r="B94" s="14" t="s">
        <v>36</v>
      </c>
      <c r="C94" s="87" t="s">
        <v>199</v>
      </c>
      <c r="D94" s="13">
        <v>42401</v>
      </c>
      <c r="E94" s="48" t="s">
        <v>200</v>
      </c>
      <c r="F94" s="12" t="s">
        <v>16</v>
      </c>
      <c r="G94" s="12" t="s">
        <v>28</v>
      </c>
      <c r="H94" s="12" t="s">
        <v>76</v>
      </c>
      <c r="I94" s="53" t="s">
        <v>202</v>
      </c>
      <c r="J94" s="12">
        <v>79</v>
      </c>
      <c r="K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BOŚ.6743.79.2016.KŻ</v>
      </c>
      <c r="L94" s="11">
        <v>42444</v>
      </c>
      <c r="M94" s="12" t="s">
        <v>18</v>
      </c>
      <c r="N94" s="88">
        <f>IF($F94=dane!$B$8,6743+3,(IF($F94=dane!$B$9,6743+4,(IF($F94=dane!$B$10,6743+5,6743)))))</f>
        <v>6743</v>
      </c>
      <c r="O94" s="106"/>
    </row>
    <row r="95" spans="1:15" ht="60" x14ac:dyDescent="0.25">
      <c r="A95" s="79">
        <f>IF(zgłoszenia[[#This Row],[ID]]&gt;0,A94+1,"--")</f>
        <v>92</v>
      </c>
      <c r="B95" s="14" t="s">
        <v>37</v>
      </c>
      <c r="C95" s="87">
        <v>1985</v>
      </c>
      <c r="D95" s="13">
        <v>42404</v>
      </c>
      <c r="E95" s="48" t="s">
        <v>707</v>
      </c>
      <c r="F95" s="12" t="s">
        <v>16</v>
      </c>
      <c r="G95" s="12" t="s">
        <v>28</v>
      </c>
      <c r="H95" s="12" t="s">
        <v>708</v>
      </c>
      <c r="I95" s="53" t="s">
        <v>709</v>
      </c>
      <c r="J95" s="12">
        <v>83</v>
      </c>
      <c r="K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BOŚ.6743.83.2016.AŁ</v>
      </c>
      <c r="L95" s="11">
        <v>42446</v>
      </c>
      <c r="M95" s="12" t="s">
        <v>18</v>
      </c>
      <c r="N95" s="88">
        <f>IF($F95=dane!$B$8,6743+3,(IF($F95=dane!$B$9,6743+4,(IF($F95=dane!$B$10,6743+5,6743)))))</f>
        <v>6743</v>
      </c>
      <c r="O95" s="106"/>
    </row>
    <row r="96" spans="1:15" ht="60" x14ac:dyDescent="0.25">
      <c r="A96" s="79">
        <f>IF(zgłoszenia[[#This Row],[ID]]&gt;0,A95+1,"--")</f>
        <v>93</v>
      </c>
      <c r="B96" s="14" t="s">
        <v>37</v>
      </c>
      <c r="C96" s="87">
        <v>1986</v>
      </c>
      <c r="D96" s="13">
        <v>42404</v>
      </c>
      <c r="E96" s="48" t="s">
        <v>126</v>
      </c>
      <c r="F96" s="12" t="s">
        <v>16</v>
      </c>
      <c r="G96" s="12" t="s">
        <v>28</v>
      </c>
      <c r="H96" s="12" t="s">
        <v>708</v>
      </c>
      <c r="I96" s="53" t="s">
        <v>709</v>
      </c>
      <c r="J96" s="12">
        <v>82</v>
      </c>
      <c r="K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BOŚ.6743.82.2016.AŁ</v>
      </c>
      <c r="L96" s="11">
        <v>42433</v>
      </c>
      <c r="M96" s="12" t="s">
        <v>18</v>
      </c>
      <c r="N96" s="88">
        <f>IF($F96=dane!$B$8,6743+3,(IF($F96=dane!$B$9,6743+4,(IF($F96=dane!$B$10,6743+5,6743)))))</f>
        <v>6743</v>
      </c>
      <c r="O96" s="106"/>
    </row>
    <row r="97" spans="1:15" ht="30" x14ac:dyDescent="0.25">
      <c r="A97" s="79">
        <f>IF(zgłoszenia[[#This Row],[ID]]&gt;0,A96+1,"--")</f>
        <v>94</v>
      </c>
      <c r="B97" s="14" t="s">
        <v>11</v>
      </c>
      <c r="C97" s="87">
        <v>1912</v>
      </c>
      <c r="D97" s="13">
        <v>42403</v>
      </c>
      <c r="E97" s="48" t="s">
        <v>205</v>
      </c>
      <c r="F97" s="12" t="s">
        <v>16</v>
      </c>
      <c r="G97" s="12" t="s">
        <v>29</v>
      </c>
      <c r="H97" s="12" t="s">
        <v>144</v>
      </c>
      <c r="I97" s="53" t="s">
        <v>206</v>
      </c>
      <c r="J97" s="12">
        <v>84</v>
      </c>
      <c r="K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BOŚ.6743.84.2016.AA</v>
      </c>
      <c r="L97" s="11">
        <v>42418</v>
      </c>
      <c r="M97" s="12"/>
      <c r="N97" s="88">
        <f>IF($F97=dane!$B$8,6743+3,(IF($F97=dane!$B$9,6743+4,(IF($F97=dane!$B$10,6743+5,6743)))))</f>
        <v>6743</v>
      </c>
      <c r="O97" s="106"/>
    </row>
    <row r="98" spans="1:15" ht="30" x14ac:dyDescent="0.25">
      <c r="A98" s="79">
        <f>IF(zgłoszenia[[#This Row],[ID]]&gt;0,A97+1,"--")</f>
        <v>95</v>
      </c>
      <c r="B98" s="14" t="s">
        <v>42</v>
      </c>
      <c r="C98" s="87">
        <v>1894</v>
      </c>
      <c r="D98" s="13">
        <v>42403</v>
      </c>
      <c r="E98" s="48" t="s">
        <v>207</v>
      </c>
      <c r="F98" s="12" t="s">
        <v>16</v>
      </c>
      <c r="G98" s="12" t="s">
        <v>17</v>
      </c>
      <c r="H98" s="12" t="s">
        <v>86</v>
      </c>
      <c r="I98" s="53" t="s">
        <v>208</v>
      </c>
      <c r="J98" s="12">
        <v>85</v>
      </c>
      <c r="K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BOŚ.6743.85.2016.MS</v>
      </c>
      <c r="L98" s="11">
        <v>42430</v>
      </c>
      <c r="M98" s="12" t="s">
        <v>30</v>
      </c>
      <c r="N98" s="88">
        <f>IF($F98=dane!$B$8,6743+3,(IF($F98=dane!$B$9,6743+4,(IF($F98=dane!$B$10,6743+5,6743)))))</f>
        <v>6743</v>
      </c>
      <c r="O98" s="106"/>
    </row>
    <row r="99" spans="1:15" ht="60" x14ac:dyDescent="0.25">
      <c r="A99" s="79">
        <f>IF(zgłoszenia[[#This Row],[ID]]&gt;0,A98+1,"--")</f>
        <v>96</v>
      </c>
      <c r="B99" s="14" t="s">
        <v>37</v>
      </c>
      <c r="C99" s="87">
        <v>1881</v>
      </c>
      <c r="D99" s="13">
        <v>42403</v>
      </c>
      <c r="E99" s="48" t="s">
        <v>634</v>
      </c>
      <c r="F99" s="12" t="s">
        <v>81</v>
      </c>
      <c r="G99" s="12" t="s">
        <v>28</v>
      </c>
      <c r="H99" s="12" t="s">
        <v>155</v>
      </c>
      <c r="I99" s="53" t="s">
        <v>637</v>
      </c>
      <c r="J99" s="12">
        <v>7</v>
      </c>
      <c r="K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BOŚ.6748.7.2016.AŁ</v>
      </c>
      <c r="L99" s="11">
        <v>42430</v>
      </c>
      <c r="M99" s="12" t="s">
        <v>18</v>
      </c>
      <c r="N99" s="88">
        <f>IF($F99=dane!$B$8,6743+3,(IF($F99=dane!$B$9,6743+4,(IF($F99=dane!$B$10,6743+5,6743)))))</f>
        <v>6748</v>
      </c>
      <c r="O99" s="106"/>
    </row>
    <row r="100" spans="1:15" ht="60" x14ac:dyDescent="0.25">
      <c r="A100" s="79">
        <f>IF(zgłoszenia[[#This Row],[ID]]&gt;0,A99+1,"--")</f>
        <v>97</v>
      </c>
      <c r="B100" s="101" t="s">
        <v>12</v>
      </c>
      <c r="C100" s="102">
        <v>1903</v>
      </c>
      <c r="D100" s="13">
        <v>42405</v>
      </c>
      <c r="E100" s="98" t="s">
        <v>218</v>
      </c>
      <c r="F100" s="88" t="s">
        <v>82</v>
      </c>
      <c r="G100" s="88" t="s">
        <v>31</v>
      </c>
      <c r="H100" s="88" t="s">
        <v>254</v>
      </c>
      <c r="I100" s="103" t="s">
        <v>255</v>
      </c>
      <c r="J100" s="88">
        <v>30</v>
      </c>
      <c r="K1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BOŚ.6746.30.2016.WŚ</v>
      </c>
      <c r="L100" s="104">
        <v>42432</v>
      </c>
      <c r="M100" s="88" t="s">
        <v>18</v>
      </c>
      <c r="N100" s="88">
        <f>IF($F100=dane!$B$8,6743+3,(IF($F100=dane!$B$9,6743+4,(IF($F100=dane!$B$10,6743+5,6743)))))</f>
        <v>6746</v>
      </c>
      <c r="O100" s="106"/>
    </row>
    <row r="101" spans="1:15" ht="18.75" x14ac:dyDescent="0.25">
      <c r="A101" s="79">
        <v>98</v>
      </c>
      <c r="B101" s="14"/>
      <c r="C101" s="87">
        <v>2056</v>
      </c>
      <c r="D101" s="13">
        <v>42405</v>
      </c>
      <c r="E101" s="48"/>
      <c r="F101" s="12"/>
      <c r="G101" s="12"/>
      <c r="H101" s="12"/>
      <c r="I101" s="53"/>
      <c r="J101" s="12"/>
      <c r="K1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/>
      </c>
      <c r="L101" s="11"/>
      <c r="M101" s="12"/>
      <c r="N101" s="88">
        <f>IF($F101=dane!$B$8,6743+3,(IF($F101=dane!$B$9,6743+4,(IF($F101=dane!$B$10,6743+5,6743)))))</f>
        <v>6743</v>
      </c>
      <c r="O101" s="106"/>
    </row>
    <row r="102" spans="1:15" ht="60" x14ac:dyDescent="0.25">
      <c r="A102" s="79">
        <f>IF(zgłoszenia[[#This Row],[ID]]&gt;0,A101+1,"--")</f>
        <v>99</v>
      </c>
      <c r="B102" s="14" t="s">
        <v>42</v>
      </c>
      <c r="C102" s="87">
        <v>2134</v>
      </c>
      <c r="D102" s="13">
        <v>42408</v>
      </c>
      <c r="E102" s="48" t="s">
        <v>101</v>
      </c>
      <c r="F102" s="12" t="s">
        <v>16</v>
      </c>
      <c r="G102" s="12" t="s">
        <v>32</v>
      </c>
      <c r="H102" s="12" t="s">
        <v>149</v>
      </c>
      <c r="I102" s="53" t="s">
        <v>358</v>
      </c>
      <c r="J102" s="12">
        <v>150</v>
      </c>
      <c r="K1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BOŚ.6743.150.2016.MS</v>
      </c>
      <c r="L102" s="11">
        <v>42436</v>
      </c>
      <c r="M102" s="12" t="s">
        <v>18</v>
      </c>
      <c r="N102" s="88">
        <f>IF($F102=dane!$B$8,6743+3,(IF($F102=dane!$B$9,6743+4,(IF($F102=dane!$B$10,6743+5,6743)))))</f>
        <v>6743</v>
      </c>
      <c r="O102" s="106"/>
    </row>
    <row r="103" spans="1:15" ht="60" x14ac:dyDescent="0.25">
      <c r="A103" s="79">
        <f>IF(zgłoszenia[[#This Row],[ID]]&gt;0,A102+1,"--")</f>
        <v>100</v>
      </c>
      <c r="B103" s="14" t="s">
        <v>209</v>
      </c>
      <c r="C103" s="87" t="s">
        <v>210</v>
      </c>
      <c r="D103" s="13">
        <v>42409</v>
      </c>
      <c r="E103" s="98" t="s">
        <v>211</v>
      </c>
      <c r="F103" s="12" t="s">
        <v>19</v>
      </c>
      <c r="G103" s="99" t="s">
        <v>28</v>
      </c>
      <c r="H103" s="99" t="s">
        <v>28</v>
      </c>
      <c r="I103" s="100" t="s">
        <v>212</v>
      </c>
      <c r="J103" s="12">
        <v>86</v>
      </c>
      <c r="K1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BOŚ.6743.86.2016.SR</v>
      </c>
      <c r="L103" s="11">
        <v>42417</v>
      </c>
      <c r="M103" s="12" t="s">
        <v>18</v>
      </c>
      <c r="N103" s="88">
        <f>IF($F103=dane!$B$8,6743+3,(IF($F103=dane!$B$9,6743+4,(IF($F103=dane!$B$10,6743+5,6743)))))</f>
        <v>6743</v>
      </c>
      <c r="O103" s="106"/>
    </row>
    <row r="104" spans="1:15" ht="60" x14ac:dyDescent="0.25">
      <c r="A104" s="79">
        <f>IF(zgłoszenia[[#This Row],[ID]]&gt;0,A103+1,"--")</f>
        <v>101</v>
      </c>
      <c r="B104" s="14" t="s">
        <v>43</v>
      </c>
      <c r="C104" s="87" t="s">
        <v>213</v>
      </c>
      <c r="D104" s="13">
        <v>42409</v>
      </c>
      <c r="E104" s="98" t="s">
        <v>207</v>
      </c>
      <c r="F104" s="12" t="s">
        <v>16</v>
      </c>
      <c r="G104" s="99" t="s">
        <v>20</v>
      </c>
      <c r="H104" s="99" t="s">
        <v>216</v>
      </c>
      <c r="I104" s="100" t="s">
        <v>214</v>
      </c>
      <c r="J104" s="12">
        <v>94</v>
      </c>
      <c r="K1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BOŚ.6743.94.2016.ŁD</v>
      </c>
      <c r="L104" s="11">
        <v>42434</v>
      </c>
      <c r="M104" s="12" t="s">
        <v>18</v>
      </c>
      <c r="N104" s="88">
        <f>IF($F104=dane!$B$8,6743+3,(IF($F104=dane!$B$9,6743+4,(IF($F104=dane!$B$10,6743+5,6743)))))</f>
        <v>6743</v>
      </c>
      <c r="O104" s="106"/>
    </row>
    <row r="105" spans="1:15" ht="60" x14ac:dyDescent="0.25">
      <c r="A105" s="79">
        <f>IF(zgłoszenia[[#This Row],[ID]]&gt;0,A104+1,"--")</f>
        <v>102</v>
      </c>
      <c r="B105" s="14" t="s">
        <v>43</v>
      </c>
      <c r="C105" s="87" t="s">
        <v>215</v>
      </c>
      <c r="D105" s="13">
        <v>42409</v>
      </c>
      <c r="E105" s="98" t="s">
        <v>126</v>
      </c>
      <c r="F105" s="12" t="s">
        <v>24</v>
      </c>
      <c r="G105" s="99" t="s">
        <v>20</v>
      </c>
      <c r="H105" s="99" t="s">
        <v>216</v>
      </c>
      <c r="I105" s="100" t="s">
        <v>217</v>
      </c>
      <c r="J105" s="12">
        <v>95</v>
      </c>
      <c r="K1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BOŚ.6743.95.2016.ŁD</v>
      </c>
      <c r="L105" s="11">
        <v>42434</v>
      </c>
      <c r="M105" s="12" t="s">
        <v>18</v>
      </c>
      <c r="N105" s="88">
        <f>IF($F105=dane!$B$8,6743+3,(IF($F105=dane!$B$9,6743+4,(IF($F105=dane!$B$10,6743+5,6743)))))</f>
        <v>6743</v>
      </c>
      <c r="O105" s="106"/>
    </row>
    <row r="106" spans="1:15" ht="60" x14ac:dyDescent="0.25">
      <c r="A106" s="79">
        <f>IF(zgłoszenia[[#This Row],[ID]]&gt;0,A105+1,"--")</f>
        <v>103</v>
      </c>
      <c r="B106" s="14" t="s">
        <v>63</v>
      </c>
      <c r="C106" s="87" t="s">
        <v>220</v>
      </c>
      <c r="D106" s="13">
        <v>42409</v>
      </c>
      <c r="E106" s="98" t="s">
        <v>218</v>
      </c>
      <c r="F106" s="12" t="s">
        <v>82</v>
      </c>
      <c r="G106" s="99" t="s">
        <v>28</v>
      </c>
      <c r="H106" s="99" t="s">
        <v>122</v>
      </c>
      <c r="I106" s="100" t="s">
        <v>219</v>
      </c>
      <c r="J106" s="12">
        <v>27</v>
      </c>
      <c r="K1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BOŚ.6746.27.2016.AP</v>
      </c>
      <c r="L106" s="11">
        <v>42424</v>
      </c>
      <c r="M106" s="12" t="s">
        <v>18</v>
      </c>
      <c r="N106" s="88">
        <f>IF($F106=dane!$B$8,6743+3,(IF($F106=dane!$B$9,6743+4,(IF($F106=dane!$B$10,6743+5,6743)))))</f>
        <v>6746</v>
      </c>
      <c r="O106" s="106"/>
    </row>
    <row r="107" spans="1:15" ht="60" x14ac:dyDescent="0.25">
      <c r="A107" s="79">
        <f>IF(zgłoszenia[[#This Row],[ID]]&gt;0,A106+1,"--")</f>
        <v>104</v>
      </c>
      <c r="B107" s="14" t="s">
        <v>63</v>
      </c>
      <c r="C107" s="87" t="s">
        <v>221</v>
      </c>
      <c r="D107" s="13">
        <v>42409</v>
      </c>
      <c r="E107" s="98" t="s">
        <v>222</v>
      </c>
      <c r="F107" s="12" t="s">
        <v>82</v>
      </c>
      <c r="G107" s="99" t="s">
        <v>28</v>
      </c>
      <c r="H107" s="99" t="s">
        <v>122</v>
      </c>
      <c r="I107" s="100" t="s">
        <v>223</v>
      </c>
      <c r="J107" s="12">
        <v>26</v>
      </c>
      <c r="K1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BOŚ.6746.26.2016.AP</v>
      </c>
      <c r="L107" s="11">
        <v>42424</v>
      </c>
      <c r="M107" s="12" t="s">
        <v>18</v>
      </c>
      <c r="N107" s="88">
        <f>IF($F107=dane!$B$8,6743+3,(IF($F107=dane!$B$9,6743+4,(IF($F107=dane!$B$10,6743+5,6743)))))</f>
        <v>6746</v>
      </c>
      <c r="O107" s="106"/>
    </row>
    <row r="108" spans="1:15" ht="45" x14ac:dyDescent="0.25">
      <c r="A108" s="79">
        <f>IF(zgłoszenia[[#This Row],[ID]]&gt;0,A107+1,"--")</f>
        <v>105</v>
      </c>
      <c r="B108" s="14" t="s">
        <v>209</v>
      </c>
      <c r="C108" s="87" t="s">
        <v>224</v>
      </c>
      <c r="D108" s="13">
        <v>42408</v>
      </c>
      <c r="E108" s="98" t="s">
        <v>225</v>
      </c>
      <c r="F108" s="12" t="s">
        <v>19</v>
      </c>
      <c r="G108" s="99" t="s">
        <v>28</v>
      </c>
      <c r="H108" s="99" t="s">
        <v>76</v>
      </c>
      <c r="I108" s="100" t="s">
        <v>226</v>
      </c>
      <c r="J108" s="12">
        <v>87</v>
      </c>
      <c r="K1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BOŚ.6743.87.2016.SR</v>
      </c>
      <c r="L108" s="11">
        <v>42422</v>
      </c>
      <c r="M108" s="12" t="s">
        <v>60</v>
      </c>
      <c r="N108" s="88">
        <f>IF($F108=dane!$B$8,6743+3,(IF($F108=dane!$B$9,6743+4,(IF($F108=dane!$B$10,6743+5,6743)))))</f>
        <v>6743</v>
      </c>
      <c r="O108" s="106"/>
    </row>
    <row r="109" spans="1:15" ht="60" x14ac:dyDescent="0.25">
      <c r="A109" s="79">
        <f>IF(zgłoszenia[[#This Row],[ID]]&gt;0,A108+1,"--")</f>
        <v>106</v>
      </c>
      <c r="B109" s="14" t="s">
        <v>35</v>
      </c>
      <c r="C109" s="87" t="s">
        <v>227</v>
      </c>
      <c r="D109" s="13">
        <v>42409</v>
      </c>
      <c r="E109" s="98" t="s">
        <v>228</v>
      </c>
      <c r="F109" s="12" t="s">
        <v>22</v>
      </c>
      <c r="G109" s="99" t="s">
        <v>29</v>
      </c>
      <c r="H109" s="99" t="s">
        <v>229</v>
      </c>
      <c r="I109" s="100" t="s">
        <v>230</v>
      </c>
      <c r="J109" s="12">
        <v>142</v>
      </c>
      <c r="K1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BOŚ.6743.142.2016.AS</v>
      </c>
      <c r="L109" s="11">
        <v>42428</v>
      </c>
      <c r="M109" s="12" t="s">
        <v>18</v>
      </c>
      <c r="N109" s="88">
        <f>IF($F109=dane!$B$8,6743+3,(IF($F109=dane!$B$9,6743+4,(IF($F109=dane!$B$10,6743+5,6743)))))</f>
        <v>6743</v>
      </c>
      <c r="O109" s="106"/>
    </row>
    <row r="110" spans="1:15" ht="60" x14ac:dyDescent="0.25">
      <c r="A110" s="79">
        <f>IF(zgłoszenia[[#This Row],[ID]]&gt;0,A109+1,"--")</f>
        <v>107</v>
      </c>
      <c r="B110" s="14" t="s">
        <v>11</v>
      </c>
      <c r="C110" s="87" t="s">
        <v>231</v>
      </c>
      <c r="D110" s="13">
        <v>42409</v>
      </c>
      <c r="E110" s="98" t="s">
        <v>126</v>
      </c>
      <c r="F110" s="12" t="s">
        <v>16</v>
      </c>
      <c r="G110" s="99" t="s">
        <v>31</v>
      </c>
      <c r="H110" s="99" t="s">
        <v>232</v>
      </c>
      <c r="I110" s="100" t="s">
        <v>233</v>
      </c>
      <c r="J110" s="12">
        <v>99</v>
      </c>
      <c r="K1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BOŚ.6743.99.2016.AA</v>
      </c>
      <c r="L110" s="11">
        <v>42422</v>
      </c>
      <c r="M110" s="12" t="s">
        <v>18</v>
      </c>
      <c r="N110" s="88">
        <f>IF($F110=dane!$B$8,6743+3,(IF($F110=dane!$B$9,6743+4,(IF($F110=dane!$B$10,6743+5,6743)))))</f>
        <v>6743</v>
      </c>
      <c r="O110" s="106"/>
    </row>
    <row r="111" spans="1:15" ht="60" x14ac:dyDescent="0.25">
      <c r="A111" s="79">
        <f>IF(zgłoszenia[[#This Row],[ID]]&gt;0,A110+1,"--")</f>
        <v>108</v>
      </c>
      <c r="B111" s="14" t="s">
        <v>11</v>
      </c>
      <c r="C111" s="87" t="s">
        <v>234</v>
      </c>
      <c r="D111" s="13">
        <v>42409</v>
      </c>
      <c r="E111" s="98" t="s">
        <v>235</v>
      </c>
      <c r="F111" s="12" t="s">
        <v>16</v>
      </c>
      <c r="G111" s="12" t="s">
        <v>23</v>
      </c>
      <c r="H111" s="99" t="s">
        <v>236</v>
      </c>
      <c r="I111" s="100" t="s">
        <v>237</v>
      </c>
      <c r="J111" s="12">
        <v>97</v>
      </c>
      <c r="K1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BOŚ.6743.97.2016.AA</v>
      </c>
      <c r="L111" s="11">
        <v>42418</v>
      </c>
      <c r="M111" s="12" t="s">
        <v>18</v>
      </c>
      <c r="N111" s="88">
        <f>IF($F111=dane!$B$8,6743+3,(IF($F111=dane!$B$9,6743+4,(IF($F111=dane!$B$10,6743+5,6743)))))</f>
        <v>6743</v>
      </c>
      <c r="O111" s="106"/>
    </row>
    <row r="112" spans="1:15" ht="60" x14ac:dyDescent="0.25">
      <c r="A112" s="79">
        <f>IF(zgłoszenia[[#This Row],[ID]]&gt;0,A111+1,"--")</f>
        <v>109</v>
      </c>
      <c r="B112" s="14" t="s">
        <v>42</v>
      </c>
      <c r="C112" s="87" t="s">
        <v>238</v>
      </c>
      <c r="D112" s="13">
        <v>42409</v>
      </c>
      <c r="E112" s="98" t="s">
        <v>239</v>
      </c>
      <c r="F112" s="12" t="s">
        <v>22</v>
      </c>
      <c r="G112" s="99" t="s">
        <v>17</v>
      </c>
      <c r="H112" s="99" t="s">
        <v>240</v>
      </c>
      <c r="I112" s="100" t="s">
        <v>241</v>
      </c>
      <c r="J112" s="12">
        <v>151</v>
      </c>
      <c r="K1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BOŚ.6743.151.2016.MS</v>
      </c>
      <c r="L112" s="11">
        <v>42436</v>
      </c>
      <c r="M112" s="12" t="s">
        <v>18</v>
      </c>
      <c r="N112" s="88">
        <f>IF($F112=dane!$B$8,6743+3,(IF($F112=dane!$B$9,6743+4,(IF($F112=dane!$B$10,6743+5,6743)))))</f>
        <v>6743</v>
      </c>
      <c r="O112" s="106"/>
    </row>
    <row r="113" spans="1:15" ht="60" x14ac:dyDescent="0.25">
      <c r="A113" s="79">
        <f>IF(zgłoszenia[[#This Row],[ID]]&gt;0,A112+1,"--")</f>
        <v>110</v>
      </c>
      <c r="B113" s="14" t="s">
        <v>35</v>
      </c>
      <c r="C113" s="87" t="s">
        <v>242</v>
      </c>
      <c r="D113" s="13">
        <v>42410</v>
      </c>
      <c r="E113" s="98" t="s">
        <v>243</v>
      </c>
      <c r="F113" s="12" t="s">
        <v>22</v>
      </c>
      <c r="G113" s="99" t="s">
        <v>28</v>
      </c>
      <c r="H113" s="99" t="s">
        <v>28</v>
      </c>
      <c r="I113" s="100" t="s">
        <v>244</v>
      </c>
      <c r="J113" s="12">
        <v>143</v>
      </c>
      <c r="K1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BOŚ.6743.143.2016.AS</v>
      </c>
      <c r="L113" s="11">
        <v>42439</v>
      </c>
      <c r="M113" s="12" t="s">
        <v>18</v>
      </c>
      <c r="N113" s="88">
        <f>IF($F113=dane!$B$8,6743+3,(IF($F113=dane!$B$9,6743+4,(IF($F113=dane!$B$10,6743+5,6743)))))</f>
        <v>6743</v>
      </c>
      <c r="O113" s="106"/>
    </row>
    <row r="114" spans="1:15" ht="60" x14ac:dyDescent="0.25">
      <c r="A114" s="79">
        <f>IF(zgłoszenia[[#This Row],[ID]]&gt;0,A113+1,"--")</f>
        <v>111</v>
      </c>
      <c r="B114" s="14" t="s">
        <v>43</v>
      </c>
      <c r="C114" s="87" t="s">
        <v>245</v>
      </c>
      <c r="D114" s="13">
        <v>42410</v>
      </c>
      <c r="E114" s="98" t="s">
        <v>218</v>
      </c>
      <c r="F114" s="12" t="s">
        <v>16</v>
      </c>
      <c r="G114" s="12" t="s">
        <v>20</v>
      </c>
      <c r="H114" s="99" t="s">
        <v>246</v>
      </c>
      <c r="I114" s="100" t="s">
        <v>247</v>
      </c>
      <c r="J114" s="12">
        <v>25</v>
      </c>
      <c r="K114" s="5" t="s">
        <v>663</v>
      </c>
      <c r="L114" s="11">
        <v>42439</v>
      </c>
      <c r="M114" s="12" t="s">
        <v>18</v>
      </c>
      <c r="N114" s="88">
        <f>IF($F114=dane!$B$8,6743+3,(IF($F114=dane!$B$9,6743+4,(IF($F114=dane!$B$10,6743+5,6743)))))</f>
        <v>6743</v>
      </c>
      <c r="O114" s="106"/>
    </row>
    <row r="115" spans="1:15" ht="60" x14ac:dyDescent="0.25">
      <c r="A115" s="79">
        <f>IF(zgłoszenia[[#This Row],[ID]]&gt;0,A114+1,"--")</f>
        <v>112</v>
      </c>
      <c r="B115" s="14" t="s">
        <v>43</v>
      </c>
      <c r="C115" s="87" t="s">
        <v>248</v>
      </c>
      <c r="D115" s="13">
        <v>42409</v>
      </c>
      <c r="E115" s="98" t="s">
        <v>218</v>
      </c>
      <c r="F115" s="12" t="s">
        <v>16</v>
      </c>
      <c r="G115" s="99" t="s">
        <v>32</v>
      </c>
      <c r="H115" s="99" t="s">
        <v>249</v>
      </c>
      <c r="I115" s="100" t="s">
        <v>250</v>
      </c>
      <c r="J115" s="12">
        <v>24</v>
      </c>
      <c r="K1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BOŚ.6743.24.2016.ŁD</v>
      </c>
      <c r="L115" s="11">
        <v>42438</v>
      </c>
      <c r="M115" s="12" t="s">
        <v>18</v>
      </c>
      <c r="N115" s="88">
        <f>IF($F115=dane!$B$8,6743+3,(IF($F115=dane!$B$9,6743+4,(IF($F115=dane!$B$10,6743+5,6743)))))</f>
        <v>6743</v>
      </c>
      <c r="O115" s="106"/>
    </row>
    <row r="116" spans="1:15" ht="30" x14ac:dyDescent="0.25">
      <c r="A116" s="79">
        <f>IF(zgłoszenia[[#This Row],[ID]]&gt;0,A115+1,"--")</f>
        <v>113</v>
      </c>
      <c r="B116" s="14" t="s">
        <v>11</v>
      </c>
      <c r="C116" s="87" t="s">
        <v>251</v>
      </c>
      <c r="D116" s="13">
        <v>42410</v>
      </c>
      <c r="E116" s="98" t="s">
        <v>218</v>
      </c>
      <c r="F116" s="12" t="s">
        <v>16</v>
      </c>
      <c r="G116" s="12" t="s">
        <v>23</v>
      </c>
      <c r="H116" s="99" t="s">
        <v>252</v>
      </c>
      <c r="I116" s="100" t="s">
        <v>253</v>
      </c>
      <c r="J116" s="12">
        <v>98</v>
      </c>
      <c r="K1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BOŚ.6743.98.2016.AA</v>
      </c>
      <c r="L116" s="11">
        <v>42424</v>
      </c>
      <c r="M116" s="12" t="s">
        <v>30</v>
      </c>
      <c r="N116" s="88">
        <f>IF($F116=dane!$B$8,6743+3,(IF($F116=dane!$B$9,6743+4,(IF($F116=dane!$B$10,6743+5,6743)))))</f>
        <v>6743</v>
      </c>
      <c r="O116" s="106"/>
    </row>
    <row r="117" spans="1:15" ht="60" x14ac:dyDescent="0.25">
      <c r="A117" s="79">
        <v>114</v>
      </c>
      <c r="B117" s="14" t="s">
        <v>43</v>
      </c>
      <c r="C117" s="87" t="s">
        <v>256</v>
      </c>
      <c r="D117" s="13">
        <v>42411</v>
      </c>
      <c r="E117" s="98" t="s">
        <v>257</v>
      </c>
      <c r="F117" s="12" t="s">
        <v>16</v>
      </c>
      <c r="G117" s="12" t="s">
        <v>20</v>
      </c>
      <c r="H117" s="99" t="s">
        <v>166</v>
      </c>
      <c r="I117" s="100" t="s">
        <v>258</v>
      </c>
      <c r="J117" s="12">
        <v>162</v>
      </c>
      <c r="K1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BOŚ.6743.162.2016.ŁD</v>
      </c>
      <c r="L117" s="11">
        <v>42433</v>
      </c>
      <c r="M117" s="12" t="s">
        <v>18</v>
      </c>
      <c r="N117" s="88">
        <f>IF($F117=dane!$B$8,6743+3,(IF($F117=dane!$B$9,6743+4,(IF($F117=dane!$B$10,6743+5,6743)))))</f>
        <v>6743</v>
      </c>
      <c r="O117" s="106"/>
    </row>
    <row r="118" spans="1:15" ht="60" x14ac:dyDescent="0.25">
      <c r="A118" s="79">
        <v>115</v>
      </c>
      <c r="B118" s="14" t="s">
        <v>209</v>
      </c>
      <c r="C118" s="87" t="s">
        <v>259</v>
      </c>
      <c r="D118" s="13">
        <v>42411</v>
      </c>
      <c r="E118" s="98" t="s">
        <v>260</v>
      </c>
      <c r="F118" s="12" t="s">
        <v>16</v>
      </c>
      <c r="G118" s="99" t="s">
        <v>28</v>
      </c>
      <c r="H118" s="99" t="s">
        <v>129</v>
      </c>
      <c r="I118" s="100" t="s">
        <v>261</v>
      </c>
      <c r="J118" s="12">
        <v>100</v>
      </c>
      <c r="K1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BOŚ.6743.100.2016.SR</v>
      </c>
      <c r="L118" s="11">
        <v>42424</v>
      </c>
      <c r="M118" s="12" t="s">
        <v>18</v>
      </c>
      <c r="N118" s="88">
        <f>IF($F118=dane!$B$8,6743+3,(IF($F118=dane!$B$9,6743+4,(IF($F118=dane!$B$10,6743+5,6743)))))</f>
        <v>6743</v>
      </c>
      <c r="O118" s="106"/>
    </row>
    <row r="119" spans="1:15" ht="39.75" customHeight="1" x14ac:dyDescent="0.25">
      <c r="A119" s="79">
        <v>116</v>
      </c>
      <c r="B119" s="14" t="s">
        <v>11</v>
      </c>
      <c r="C119" s="87" t="s">
        <v>262</v>
      </c>
      <c r="D119" s="13">
        <v>42411</v>
      </c>
      <c r="E119" s="98" t="s">
        <v>263</v>
      </c>
      <c r="F119" s="12" t="s">
        <v>16</v>
      </c>
      <c r="G119" s="99" t="s">
        <v>23</v>
      </c>
      <c r="H119" s="99" t="s">
        <v>141</v>
      </c>
      <c r="I119" s="100" t="s">
        <v>264</v>
      </c>
      <c r="J119" s="12">
        <v>101</v>
      </c>
      <c r="K1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BOŚ.6743.101.2016.AA</v>
      </c>
      <c r="L119" s="11">
        <v>42430</v>
      </c>
      <c r="M119" s="12" t="s">
        <v>18</v>
      </c>
      <c r="N119" s="88">
        <f>IF($F119=dane!$B$8,6743+3,(IF($F119=dane!$B$9,6743+4,(IF($F119=dane!$B$10,6743+5,6743)))))</f>
        <v>6743</v>
      </c>
      <c r="O119" s="106"/>
    </row>
    <row r="120" spans="1:15" ht="60" x14ac:dyDescent="0.25">
      <c r="A120" s="79">
        <v>117</v>
      </c>
      <c r="B120" s="14" t="s">
        <v>43</v>
      </c>
      <c r="C120" s="87" t="s">
        <v>268</v>
      </c>
      <c r="D120" s="13">
        <v>42412</v>
      </c>
      <c r="E120" s="98" t="s">
        <v>126</v>
      </c>
      <c r="F120" s="12" t="s">
        <v>16</v>
      </c>
      <c r="G120" s="99" t="s">
        <v>20</v>
      </c>
      <c r="H120" s="99" t="s">
        <v>160</v>
      </c>
      <c r="I120" s="100" t="s">
        <v>269</v>
      </c>
      <c r="J120" s="12">
        <v>163</v>
      </c>
      <c r="K1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BOŚ.6743.163.2016.ŁD</v>
      </c>
      <c r="L120" s="11">
        <v>42440</v>
      </c>
      <c r="M120" s="12" t="s">
        <v>18</v>
      </c>
      <c r="N120" s="88">
        <f>IF($F120=dane!$B$8,6743+3,(IF($F120=dane!$B$9,6743+4,(IF($F120=dane!$B$10,6743+5,6743)))))</f>
        <v>6743</v>
      </c>
      <c r="O120" s="106"/>
    </row>
    <row r="121" spans="1:15" ht="30" x14ac:dyDescent="0.25">
      <c r="A121" s="79">
        <f>IF(zgłoszenia[[#This Row],[ID]]&gt;0,A120+1,"--")</f>
        <v>118</v>
      </c>
      <c r="B121" s="14" t="s">
        <v>11</v>
      </c>
      <c r="C121" s="87" t="s">
        <v>265</v>
      </c>
      <c r="D121" s="13">
        <v>42405</v>
      </c>
      <c r="E121" s="48" t="s">
        <v>266</v>
      </c>
      <c r="F121" s="12" t="s">
        <v>16</v>
      </c>
      <c r="G121" s="12" t="s">
        <v>31</v>
      </c>
      <c r="H121" s="12" t="s">
        <v>232</v>
      </c>
      <c r="I121" s="53" t="s">
        <v>267</v>
      </c>
      <c r="J121" s="12">
        <v>96</v>
      </c>
      <c r="K1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BOŚ.6743.96.2016.AA</v>
      </c>
      <c r="L121" s="11">
        <v>42416</v>
      </c>
      <c r="M121" s="12"/>
      <c r="N121" s="88">
        <f>IF($F121=dane!$B$8,6743+3,(IF($F121=dane!$B$9,6743+4,(IF($F121=dane!$B$10,6743+5,6743)))))</f>
        <v>6743</v>
      </c>
      <c r="O121" s="106"/>
    </row>
    <row r="122" spans="1:15" ht="45" x14ac:dyDescent="0.25">
      <c r="A122" s="79">
        <v>119</v>
      </c>
      <c r="B122" s="14" t="s">
        <v>209</v>
      </c>
      <c r="C122" s="87" t="s">
        <v>270</v>
      </c>
      <c r="D122" s="13">
        <v>42412</v>
      </c>
      <c r="E122" s="98" t="s">
        <v>271</v>
      </c>
      <c r="F122" s="12" t="s">
        <v>16</v>
      </c>
      <c r="G122" s="12" t="s">
        <v>28</v>
      </c>
      <c r="H122" s="99" t="s">
        <v>122</v>
      </c>
      <c r="I122" s="100" t="s">
        <v>272</v>
      </c>
      <c r="J122" s="12">
        <v>102</v>
      </c>
      <c r="K1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BOŚ.6743.102.2016.SR</v>
      </c>
      <c r="L122" s="11">
        <v>42423</v>
      </c>
      <c r="M122" s="12" t="s">
        <v>60</v>
      </c>
      <c r="N122" s="88">
        <f>IF($F122=dane!$B$8,6743+3,(IF($F122=dane!$B$9,6743+4,(IF($F122=dane!$B$10,6743+5,6743)))))</f>
        <v>6743</v>
      </c>
      <c r="O122" s="106"/>
    </row>
    <row r="123" spans="1:15" ht="60" x14ac:dyDescent="0.25">
      <c r="A123" s="79">
        <v>120</v>
      </c>
      <c r="B123" s="14" t="s">
        <v>35</v>
      </c>
      <c r="C123" s="87" t="s">
        <v>273</v>
      </c>
      <c r="D123" s="13">
        <v>42412</v>
      </c>
      <c r="E123" s="98" t="s">
        <v>275</v>
      </c>
      <c r="F123" s="12" t="s">
        <v>82</v>
      </c>
      <c r="G123" s="99" t="s">
        <v>29</v>
      </c>
      <c r="H123" s="99" t="s">
        <v>29</v>
      </c>
      <c r="I123" s="100" t="s">
        <v>274</v>
      </c>
      <c r="J123" s="12">
        <v>144</v>
      </c>
      <c r="K1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BOŚ.6746.144.2016.AS</v>
      </c>
      <c r="L123" s="11">
        <v>42439</v>
      </c>
      <c r="M123" s="12" t="s">
        <v>18</v>
      </c>
      <c r="N123" s="88">
        <f>IF($F123=dane!$B$8,6743+3,(IF($F123=dane!$B$9,6743+4,(IF($F123=dane!$B$10,6743+5,6743)))))</f>
        <v>6746</v>
      </c>
      <c r="O123" s="106"/>
    </row>
    <row r="124" spans="1:15" ht="45" x14ac:dyDescent="0.25">
      <c r="A124" s="79">
        <v>121</v>
      </c>
      <c r="B124" s="14" t="s">
        <v>42</v>
      </c>
      <c r="C124" s="87" t="s">
        <v>276</v>
      </c>
      <c r="D124" s="13">
        <v>42415</v>
      </c>
      <c r="E124" s="98" t="s">
        <v>277</v>
      </c>
      <c r="F124" s="12" t="s">
        <v>16</v>
      </c>
      <c r="G124" s="99" t="s">
        <v>17</v>
      </c>
      <c r="H124" s="99" t="s">
        <v>278</v>
      </c>
      <c r="I124" s="100" t="s">
        <v>279</v>
      </c>
      <c r="J124" s="12">
        <v>152</v>
      </c>
      <c r="K1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BOŚ.6743.152.2016.MS</v>
      </c>
      <c r="L124" s="11">
        <v>42494</v>
      </c>
      <c r="M124" s="12" t="s">
        <v>21</v>
      </c>
      <c r="N124" s="88">
        <f>IF($F124=dane!$B$8,6743+3,(IF($F124=dane!$B$9,6743+4,(IF($F124=dane!$B$10,6743+5,6743)))))</f>
        <v>6743</v>
      </c>
      <c r="O124" s="106"/>
    </row>
    <row r="125" spans="1:15" ht="60" x14ac:dyDescent="0.25">
      <c r="A125" s="79">
        <v>122</v>
      </c>
      <c r="B125" s="14" t="s">
        <v>36</v>
      </c>
      <c r="C125" s="87" t="s">
        <v>280</v>
      </c>
      <c r="D125" s="13">
        <v>42415</v>
      </c>
      <c r="E125" s="98" t="s">
        <v>281</v>
      </c>
      <c r="F125" s="12" t="s">
        <v>19</v>
      </c>
      <c r="G125" s="99" t="s">
        <v>28</v>
      </c>
      <c r="H125" s="99" t="s">
        <v>129</v>
      </c>
      <c r="I125" s="100" t="s">
        <v>282</v>
      </c>
      <c r="J125" s="12">
        <v>155</v>
      </c>
      <c r="K1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BOŚ.6743.155.2016.KŻ</v>
      </c>
      <c r="L125" s="11">
        <v>42438</v>
      </c>
      <c r="M125" s="12" t="s">
        <v>18</v>
      </c>
      <c r="N125" s="88">
        <f>IF($F125=dane!$B$8,6743+3,(IF($F125=dane!$B$9,6743+4,(IF($F125=dane!$B$10,6743+5,6743)))))</f>
        <v>6743</v>
      </c>
      <c r="O125" s="106"/>
    </row>
    <row r="126" spans="1:15" ht="60" x14ac:dyDescent="0.25">
      <c r="A126" s="79">
        <v>123</v>
      </c>
      <c r="B126" s="14" t="s">
        <v>209</v>
      </c>
      <c r="C126" s="87" t="s">
        <v>283</v>
      </c>
      <c r="D126" s="13">
        <v>42415</v>
      </c>
      <c r="E126" s="98" t="s">
        <v>311</v>
      </c>
      <c r="F126" s="12" t="s">
        <v>16</v>
      </c>
      <c r="G126" s="12" t="s">
        <v>28</v>
      </c>
      <c r="H126" s="99" t="s">
        <v>28</v>
      </c>
      <c r="I126" s="100" t="s">
        <v>285</v>
      </c>
      <c r="J126" s="12">
        <v>106</v>
      </c>
      <c r="K1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BOŚ.6743.106.2016.SR</v>
      </c>
      <c r="L126" s="11">
        <v>42422</v>
      </c>
      <c r="M126" s="12" t="s">
        <v>18</v>
      </c>
      <c r="N126" s="88">
        <f>IF($F126=dane!$B$8,6743+3,(IF($F126=dane!$B$9,6743+4,(IF($F126=dane!$B$10,6743+5,6743)))))</f>
        <v>6743</v>
      </c>
      <c r="O126" s="106"/>
    </row>
    <row r="127" spans="1:15" ht="75" x14ac:dyDescent="0.25">
      <c r="A127" s="79">
        <v>124</v>
      </c>
      <c r="B127" s="14" t="s">
        <v>209</v>
      </c>
      <c r="C127" s="87" t="s">
        <v>286</v>
      </c>
      <c r="D127" s="13">
        <v>42415</v>
      </c>
      <c r="E127" s="98" t="s">
        <v>287</v>
      </c>
      <c r="F127" s="12" t="s">
        <v>16</v>
      </c>
      <c r="G127" s="99" t="s">
        <v>28</v>
      </c>
      <c r="H127" s="99" t="s">
        <v>28</v>
      </c>
      <c r="I127" s="100" t="s">
        <v>288</v>
      </c>
      <c r="J127" s="12">
        <v>105</v>
      </c>
      <c r="K1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BOŚ.6743.105.2016.SR</v>
      </c>
      <c r="L127" s="11">
        <v>42422</v>
      </c>
      <c r="M127" s="12" t="s">
        <v>18</v>
      </c>
      <c r="N127" s="88">
        <f>IF($F127=dane!$B$8,6743+3,(IF($F127=dane!$B$9,6743+4,(IF($F127=dane!$B$10,6743+5,6743)))))</f>
        <v>6743</v>
      </c>
      <c r="O127" s="106"/>
    </row>
    <row r="128" spans="1:15" ht="60" x14ac:dyDescent="0.25">
      <c r="A128" s="79">
        <v>125</v>
      </c>
      <c r="B128" s="14" t="s">
        <v>36</v>
      </c>
      <c r="C128" s="87" t="s">
        <v>289</v>
      </c>
      <c r="D128" s="13">
        <v>42415</v>
      </c>
      <c r="E128" s="98" t="s">
        <v>290</v>
      </c>
      <c r="F128" s="12" t="s">
        <v>16</v>
      </c>
      <c r="G128" s="99" t="s">
        <v>28</v>
      </c>
      <c r="H128" s="99" t="s">
        <v>284</v>
      </c>
      <c r="I128" s="100" t="s">
        <v>291</v>
      </c>
      <c r="J128" s="12">
        <v>156</v>
      </c>
      <c r="K1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BOŚ.6743.156.2016.KŻ</v>
      </c>
      <c r="L128" s="11">
        <v>42468</v>
      </c>
      <c r="M128" s="12" t="s">
        <v>18</v>
      </c>
      <c r="N128" s="88">
        <f>IF($F128=dane!$B$8,6743+3,(IF($F128=dane!$B$9,6743+4,(IF($F128=dane!$B$10,6743+5,6743)))))</f>
        <v>6743</v>
      </c>
      <c r="O128" s="106"/>
    </row>
    <row r="129" spans="1:15" ht="30" x14ac:dyDescent="0.25">
      <c r="A129" s="79">
        <v>126</v>
      </c>
      <c r="B129" s="14" t="s">
        <v>209</v>
      </c>
      <c r="C129" s="87" t="s">
        <v>292</v>
      </c>
      <c r="D129" s="13">
        <v>42415</v>
      </c>
      <c r="E129" s="98" t="s">
        <v>293</v>
      </c>
      <c r="F129" s="12" t="s">
        <v>19</v>
      </c>
      <c r="G129" s="99" t="s">
        <v>28</v>
      </c>
      <c r="H129" s="99" t="s">
        <v>28</v>
      </c>
      <c r="I129" s="100" t="s">
        <v>294</v>
      </c>
      <c r="J129" s="12">
        <v>104</v>
      </c>
      <c r="K1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BOŚ.6743.104.2016.SR</v>
      </c>
      <c r="L129" s="11">
        <v>42444</v>
      </c>
      <c r="M129" s="12" t="s">
        <v>21</v>
      </c>
      <c r="N129" s="88">
        <f>IF($F129=dane!$B$8,6743+3,(IF($F129=dane!$B$9,6743+4,(IF($F129=dane!$B$10,6743+5,6743)))))</f>
        <v>6743</v>
      </c>
      <c r="O129" s="106"/>
    </row>
    <row r="130" spans="1:15" ht="60" x14ac:dyDescent="0.25">
      <c r="A130" s="79">
        <v>127</v>
      </c>
      <c r="B130" s="14" t="s">
        <v>35</v>
      </c>
      <c r="C130" s="87" t="s">
        <v>295</v>
      </c>
      <c r="D130" s="13">
        <v>42416</v>
      </c>
      <c r="E130" s="98" t="s">
        <v>296</v>
      </c>
      <c r="F130" s="12" t="s">
        <v>81</v>
      </c>
      <c r="G130" s="99" t="s">
        <v>29</v>
      </c>
      <c r="H130" s="99" t="s">
        <v>297</v>
      </c>
      <c r="I130" s="100" t="s">
        <v>298</v>
      </c>
      <c r="J130" s="12">
        <v>145</v>
      </c>
      <c r="K1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BOŚ.6748.145.2016.AS</v>
      </c>
      <c r="L130" s="11">
        <v>42444</v>
      </c>
      <c r="M130" s="12" t="s">
        <v>18</v>
      </c>
      <c r="N130" s="88">
        <f>IF($F130=dane!$B$8,6743+3,(IF($F130=dane!$B$9,6743+4,(IF($F130=dane!$B$10,6743+5,6743)))))</f>
        <v>6748</v>
      </c>
      <c r="O130" s="106"/>
    </row>
    <row r="131" spans="1:15" ht="60" x14ac:dyDescent="0.25">
      <c r="A131" s="79">
        <v>128</v>
      </c>
      <c r="B131" s="14" t="s">
        <v>63</v>
      </c>
      <c r="C131" s="87" t="s">
        <v>305</v>
      </c>
      <c r="D131" s="13">
        <v>42416</v>
      </c>
      <c r="E131" s="98" t="s">
        <v>306</v>
      </c>
      <c r="F131" s="12" t="s">
        <v>81</v>
      </c>
      <c r="G131" s="99" t="s">
        <v>28</v>
      </c>
      <c r="H131" s="99" t="s">
        <v>76</v>
      </c>
      <c r="I131" s="100" t="s">
        <v>307</v>
      </c>
      <c r="J131" s="12">
        <v>8</v>
      </c>
      <c r="K1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BOŚ.6748.8.2016.AP</v>
      </c>
      <c r="L131" s="11">
        <v>42424</v>
      </c>
      <c r="M131" s="12" t="s">
        <v>18</v>
      </c>
      <c r="N131" s="88">
        <f>IF($F131=dane!$B$8,6743+3,(IF($F131=dane!$B$9,6743+4,(IF($F131=dane!$B$10,6743+5,6743)))))</f>
        <v>6748</v>
      </c>
      <c r="O131" s="106"/>
    </row>
    <row r="132" spans="1:15" ht="75" x14ac:dyDescent="0.25">
      <c r="A132" s="79">
        <v>129</v>
      </c>
      <c r="B132" s="14" t="s">
        <v>37</v>
      </c>
      <c r="C132" s="87" t="s">
        <v>308</v>
      </c>
      <c r="D132" s="13">
        <v>42416</v>
      </c>
      <c r="E132" s="98" t="s">
        <v>309</v>
      </c>
      <c r="F132" s="12" t="s">
        <v>16</v>
      </c>
      <c r="G132" s="99" t="s">
        <v>32</v>
      </c>
      <c r="H132" s="99" t="s">
        <v>67</v>
      </c>
      <c r="I132" s="100" t="s">
        <v>310</v>
      </c>
      <c r="J132" s="12">
        <v>131</v>
      </c>
      <c r="K1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BOŚ.6743.131.2016.AŁ</v>
      </c>
      <c r="L132" s="11">
        <v>42446</v>
      </c>
      <c r="M132" s="12" t="s">
        <v>18</v>
      </c>
      <c r="N132" s="88">
        <f>IF($F132=dane!$B$8,6743+3,(IF($F132=dane!$B$9,6743+4,(IF($F132=dane!$B$10,6743+5,6743)))))</f>
        <v>6743</v>
      </c>
      <c r="O132" s="106"/>
    </row>
    <row r="133" spans="1:15" ht="60" x14ac:dyDescent="0.25">
      <c r="A133" s="79">
        <v>130</v>
      </c>
      <c r="B133" s="14" t="s">
        <v>43</v>
      </c>
      <c r="C133" s="87" t="s">
        <v>314</v>
      </c>
      <c r="D133" s="13">
        <v>42417</v>
      </c>
      <c r="E133" s="98" t="s">
        <v>315</v>
      </c>
      <c r="F133" s="12" t="s">
        <v>16</v>
      </c>
      <c r="G133" s="99" t="s">
        <v>20</v>
      </c>
      <c r="H133" s="99" t="s">
        <v>20</v>
      </c>
      <c r="I133" s="100" t="s">
        <v>316</v>
      </c>
      <c r="J133" s="12">
        <v>164</v>
      </c>
      <c r="K1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BOŚ.6743.164.2016.ŁD</v>
      </c>
      <c r="L133" s="11">
        <v>42446</v>
      </c>
      <c r="M133" s="12" t="s">
        <v>18</v>
      </c>
      <c r="N133" s="88">
        <f>IF($F133=dane!$B$8,6743+3,(IF($F133=dane!$B$9,6743+4,(IF($F133=dane!$B$10,6743+5,6743)))))</f>
        <v>6743</v>
      </c>
      <c r="O133" s="106"/>
    </row>
    <row r="134" spans="1:15" ht="60" x14ac:dyDescent="0.25">
      <c r="A134" s="79">
        <v>131</v>
      </c>
      <c r="B134" s="14" t="s">
        <v>43</v>
      </c>
      <c r="C134" s="87" t="s">
        <v>317</v>
      </c>
      <c r="D134" s="13">
        <v>42417</v>
      </c>
      <c r="E134" s="98" t="s">
        <v>318</v>
      </c>
      <c r="F134" s="12" t="s">
        <v>81</v>
      </c>
      <c r="G134" s="99" t="s">
        <v>32</v>
      </c>
      <c r="H134" s="99" t="s">
        <v>149</v>
      </c>
      <c r="I134" s="100" t="s">
        <v>319</v>
      </c>
      <c r="J134" s="12">
        <v>9</v>
      </c>
      <c r="K1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BOŚ.6748.9.2016.ŁD</v>
      </c>
      <c r="L134" s="11">
        <v>42446</v>
      </c>
      <c r="M134" s="12" t="s">
        <v>18</v>
      </c>
      <c r="N134" s="88">
        <f>IF($F134=dane!$B$8,6743+3,(IF($F134=dane!$B$9,6743+4,(IF($F134=dane!$B$10,6743+5,6743)))))</f>
        <v>6748</v>
      </c>
      <c r="O134" s="106"/>
    </row>
    <row r="135" spans="1:15" ht="90" x14ac:dyDescent="0.25">
      <c r="A135" s="79">
        <v>132</v>
      </c>
      <c r="B135" s="14" t="s">
        <v>42</v>
      </c>
      <c r="C135" s="87" t="s">
        <v>320</v>
      </c>
      <c r="D135" s="13">
        <v>42417</v>
      </c>
      <c r="E135" s="98" t="s">
        <v>321</v>
      </c>
      <c r="F135" s="12" t="s">
        <v>16</v>
      </c>
      <c r="G135" s="99" t="s">
        <v>17</v>
      </c>
      <c r="H135" s="99" t="s">
        <v>322</v>
      </c>
      <c r="I135" s="100" t="s">
        <v>323</v>
      </c>
      <c r="J135" s="12">
        <v>153</v>
      </c>
      <c r="K1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BOŚ.6743.153.2016.MS</v>
      </c>
      <c r="L135" s="11">
        <v>42446</v>
      </c>
      <c r="M135" s="12" t="s">
        <v>18</v>
      </c>
      <c r="N135" s="88">
        <f>IF($F135=dane!$B$8,6743+3,(IF($F135=dane!$B$9,6743+4,(IF($F135=dane!$B$10,6743+5,6743)))))</f>
        <v>6743</v>
      </c>
      <c r="O135" s="106"/>
    </row>
    <row r="136" spans="1:15" ht="60" x14ac:dyDescent="0.25">
      <c r="A136" s="79">
        <v>133</v>
      </c>
      <c r="B136" s="14" t="s">
        <v>11</v>
      </c>
      <c r="C136" s="87" t="s">
        <v>324</v>
      </c>
      <c r="D136" s="13">
        <v>42417</v>
      </c>
      <c r="E136" s="98" t="s">
        <v>325</v>
      </c>
      <c r="F136" s="12" t="s">
        <v>22</v>
      </c>
      <c r="G136" s="99" t="s">
        <v>31</v>
      </c>
      <c r="H136" s="99" t="s">
        <v>326</v>
      </c>
      <c r="I136" s="100" t="s">
        <v>327</v>
      </c>
      <c r="J136" s="12">
        <v>154</v>
      </c>
      <c r="K1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BOŚ.6743.154.2016.AA</v>
      </c>
      <c r="L136" s="11">
        <v>42429</v>
      </c>
      <c r="M136" s="12" t="s">
        <v>18</v>
      </c>
      <c r="N136" s="88">
        <f>IF($F136=dane!$B$8,6743+3,(IF($F136=dane!$B$9,6743+4,(IF($F136=dane!$B$10,6743+5,6743)))))</f>
        <v>6743</v>
      </c>
      <c r="O136" s="106"/>
    </row>
    <row r="137" spans="1:15" ht="30" x14ac:dyDescent="0.25">
      <c r="A137" s="79">
        <v>134</v>
      </c>
      <c r="B137" s="14" t="s">
        <v>43</v>
      </c>
      <c r="C137" s="87" t="s">
        <v>354</v>
      </c>
      <c r="D137" s="13">
        <v>42418</v>
      </c>
      <c r="E137" s="98" t="s">
        <v>260</v>
      </c>
      <c r="F137" s="12" t="s">
        <v>16</v>
      </c>
      <c r="G137" s="99" t="s">
        <v>20</v>
      </c>
      <c r="H137" s="99" t="s">
        <v>246</v>
      </c>
      <c r="I137" s="100" t="s">
        <v>355</v>
      </c>
      <c r="J137" s="12">
        <v>166</v>
      </c>
      <c r="K1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BOŚ.6743.166.2016.ŁD</v>
      </c>
      <c r="L137" s="11">
        <v>42446</v>
      </c>
      <c r="M137" s="12" t="s">
        <v>30</v>
      </c>
      <c r="N137" s="88">
        <f>IF($F137=dane!$B$8,6743+3,(IF($F137=dane!$B$9,6743+4,(IF($F137=dane!$B$10,6743+5,6743)))))</f>
        <v>6743</v>
      </c>
      <c r="O137" s="106"/>
    </row>
    <row r="138" spans="1:15" ht="75" x14ac:dyDescent="0.25">
      <c r="A138" s="79">
        <v>135</v>
      </c>
      <c r="B138" s="14" t="s">
        <v>43</v>
      </c>
      <c r="C138" s="87" t="s">
        <v>353</v>
      </c>
      <c r="D138" s="13">
        <v>42418</v>
      </c>
      <c r="E138" s="98" t="s">
        <v>356</v>
      </c>
      <c r="F138" s="12" t="s">
        <v>16</v>
      </c>
      <c r="G138" s="99" t="s">
        <v>20</v>
      </c>
      <c r="H138" s="99" t="s">
        <v>246</v>
      </c>
      <c r="I138" s="100" t="s">
        <v>357</v>
      </c>
      <c r="J138" s="12">
        <v>165</v>
      </c>
      <c r="K1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BOŚ.6743.165.2016.ŁD</v>
      </c>
      <c r="L138" s="11">
        <v>42446</v>
      </c>
      <c r="M138" s="12" t="s">
        <v>30</v>
      </c>
      <c r="N138" s="88">
        <f>IF($F138=dane!$B$8,6743+3,(IF($F138=dane!$B$9,6743+4,(IF($F138=dane!$B$10,6743+5,6743)))))</f>
        <v>6743</v>
      </c>
      <c r="O138" s="106"/>
    </row>
    <row r="139" spans="1:15" ht="60" x14ac:dyDescent="0.25">
      <c r="A139" s="79">
        <v>136</v>
      </c>
      <c r="B139" s="14" t="s">
        <v>36</v>
      </c>
      <c r="C139" s="87" t="s">
        <v>359</v>
      </c>
      <c r="D139" s="13">
        <v>42419</v>
      </c>
      <c r="E139" s="98" t="s">
        <v>360</v>
      </c>
      <c r="F139" s="12" t="s">
        <v>19</v>
      </c>
      <c r="G139" s="12" t="s">
        <v>28</v>
      </c>
      <c r="H139" s="99" t="s">
        <v>171</v>
      </c>
      <c r="I139" s="100" t="s">
        <v>361</v>
      </c>
      <c r="J139" s="12">
        <v>158</v>
      </c>
      <c r="K1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BOŚ.6743.158.2016.KŻ</v>
      </c>
      <c r="L139" s="11">
        <v>42433</v>
      </c>
      <c r="M139" s="12" t="s">
        <v>18</v>
      </c>
      <c r="N139" s="88">
        <f>IF($F139=dane!$B$8,6743+3,(IF($F139=dane!$B$9,6743+4,(IF($F139=dane!$B$10,6743+5,6743)))))</f>
        <v>6743</v>
      </c>
      <c r="O139" s="106"/>
    </row>
    <row r="140" spans="1:15" ht="60" x14ac:dyDescent="0.25">
      <c r="A140" s="79">
        <v>137</v>
      </c>
      <c r="B140" s="14" t="s">
        <v>42</v>
      </c>
      <c r="C140" s="87" t="s">
        <v>362</v>
      </c>
      <c r="D140" s="13">
        <v>42419</v>
      </c>
      <c r="E140" s="98" t="s">
        <v>363</v>
      </c>
      <c r="F140" s="12" t="s">
        <v>16</v>
      </c>
      <c r="G140" s="12" t="s">
        <v>17</v>
      </c>
      <c r="H140" s="99" t="s">
        <v>364</v>
      </c>
      <c r="I140" s="100" t="s">
        <v>365</v>
      </c>
      <c r="J140" s="12">
        <v>188</v>
      </c>
      <c r="K1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BOŚ.6743.188.2016.MS</v>
      </c>
      <c r="L140" s="11">
        <v>42447</v>
      </c>
      <c r="M140" s="12" t="s">
        <v>18</v>
      </c>
      <c r="N140" s="88">
        <f>IF($F140=dane!$B$8,6743+3,(IF($F140=dane!$B$9,6743+4,(IF($F140=dane!$B$10,6743+5,6743)))))</f>
        <v>6743</v>
      </c>
      <c r="O140" s="106"/>
    </row>
    <row r="141" spans="1:15" ht="30" x14ac:dyDescent="0.25">
      <c r="A141" s="79">
        <v>138</v>
      </c>
      <c r="B141" s="14" t="s">
        <v>36</v>
      </c>
      <c r="C141" s="87" t="s">
        <v>366</v>
      </c>
      <c r="D141" s="13">
        <v>42419</v>
      </c>
      <c r="E141" s="98" t="s">
        <v>367</v>
      </c>
      <c r="F141" s="12" t="s">
        <v>19</v>
      </c>
      <c r="G141" s="12" t="s">
        <v>28</v>
      </c>
      <c r="H141" s="99" t="s">
        <v>28</v>
      </c>
      <c r="I141" s="100" t="s">
        <v>368</v>
      </c>
      <c r="J141" s="12">
        <v>157</v>
      </c>
      <c r="K1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BOŚ.6743.157.2016.KŻ</v>
      </c>
      <c r="L141" s="11">
        <v>42472</v>
      </c>
      <c r="M141" s="12" t="s">
        <v>21</v>
      </c>
      <c r="N141" s="88">
        <f>IF($F141=dane!$B$8,6743+3,(IF($F141=dane!$B$9,6743+4,(IF($F141=dane!$B$10,6743+5,6743)))))</f>
        <v>6743</v>
      </c>
      <c r="O141" s="106"/>
    </row>
    <row r="142" spans="1:15" ht="60" x14ac:dyDescent="0.25">
      <c r="A142" s="79">
        <v>139</v>
      </c>
      <c r="B142" s="14" t="s">
        <v>42</v>
      </c>
      <c r="C142" s="87" t="s">
        <v>369</v>
      </c>
      <c r="D142" s="13">
        <v>42419</v>
      </c>
      <c r="E142" s="98" t="s">
        <v>370</v>
      </c>
      <c r="F142" s="12" t="s">
        <v>22</v>
      </c>
      <c r="G142" s="99" t="s">
        <v>17</v>
      </c>
      <c r="H142" s="99" t="s">
        <v>86</v>
      </c>
      <c r="I142" s="100" t="s">
        <v>371</v>
      </c>
      <c r="J142" s="12">
        <v>189</v>
      </c>
      <c r="K1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BOŚ.6743.189.2016.MS</v>
      </c>
      <c r="L142" s="11">
        <v>42447</v>
      </c>
      <c r="M142" s="12" t="s">
        <v>18</v>
      </c>
      <c r="N142" s="88">
        <f>IF($F142=dane!$B$8,6743+3,(IF($F142=dane!$B$9,6743+4,(IF($F142=dane!$B$10,6743+5,6743)))))</f>
        <v>6743</v>
      </c>
      <c r="O142" s="106"/>
    </row>
    <row r="143" spans="1:15" ht="60" x14ac:dyDescent="0.25">
      <c r="A143" s="79">
        <v>140</v>
      </c>
      <c r="B143" s="14" t="s">
        <v>11</v>
      </c>
      <c r="C143" s="87" t="s">
        <v>372</v>
      </c>
      <c r="D143" s="13">
        <v>42419</v>
      </c>
      <c r="E143" s="98" t="s">
        <v>373</v>
      </c>
      <c r="F143" s="12" t="s">
        <v>22</v>
      </c>
      <c r="G143" s="12" t="s">
        <v>23</v>
      </c>
      <c r="H143" s="99" t="s">
        <v>374</v>
      </c>
      <c r="I143" s="100" t="s">
        <v>375</v>
      </c>
      <c r="J143" s="12">
        <v>159</v>
      </c>
      <c r="K1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BOŚ.6743.159.2016.AA</v>
      </c>
      <c r="L143" s="11">
        <v>42436</v>
      </c>
      <c r="M143" s="12" t="s">
        <v>18</v>
      </c>
      <c r="N143" s="88">
        <f>IF($F143=dane!$B$8,6743+3,(IF($F143=dane!$B$9,6743+4,(IF($F143=dane!$B$10,6743+5,6743)))))</f>
        <v>6743</v>
      </c>
      <c r="O143" s="106"/>
    </row>
    <row r="144" spans="1:15" ht="60" x14ac:dyDescent="0.25">
      <c r="A144" s="79">
        <v>141</v>
      </c>
      <c r="B144" s="14" t="s">
        <v>37</v>
      </c>
      <c r="C144" s="87" t="s">
        <v>376</v>
      </c>
      <c r="D144" s="13">
        <v>42419</v>
      </c>
      <c r="E144" s="98" t="s">
        <v>377</v>
      </c>
      <c r="F144" s="12" t="s">
        <v>81</v>
      </c>
      <c r="G144" s="99" t="s">
        <v>28</v>
      </c>
      <c r="H144" s="99" t="s">
        <v>378</v>
      </c>
      <c r="I144" s="100" t="s">
        <v>379</v>
      </c>
      <c r="J144" s="12">
        <v>11</v>
      </c>
      <c r="K1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BOŚ.6748.11.2016.AŁ</v>
      </c>
      <c r="L144" s="11">
        <v>42440</v>
      </c>
      <c r="M144" s="12" t="s">
        <v>18</v>
      </c>
      <c r="N144" s="88">
        <f>IF($F144=dane!$B$8,6743+3,(IF($F144=dane!$B$9,6743+4,(IF($F144=dane!$B$10,6743+5,6743)))))</f>
        <v>6748</v>
      </c>
      <c r="O144" s="106"/>
    </row>
    <row r="145" spans="1:15" ht="60" x14ac:dyDescent="0.25">
      <c r="A145" s="79">
        <v>142</v>
      </c>
      <c r="B145" s="14" t="s">
        <v>11</v>
      </c>
      <c r="C145" s="87" t="s">
        <v>380</v>
      </c>
      <c r="D145" s="13">
        <v>42419</v>
      </c>
      <c r="E145" s="98" t="s">
        <v>338</v>
      </c>
      <c r="F145" s="12" t="s">
        <v>22</v>
      </c>
      <c r="G145" s="12" t="s">
        <v>31</v>
      </c>
      <c r="H145" s="99" t="s">
        <v>381</v>
      </c>
      <c r="I145" s="100" t="s">
        <v>382</v>
      </c>
      <c r="J145" s="12">
        <v>160</v>
      </c>
      <c r="K1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BOŚ.6743.160.2016.AA</v>
      </c>
      <c r="L145" s="11">
        <v>42436</v>
      </c>
      <c r="M145" s="12" t="s">
        <v>18</v>
      </c>
      <c r="N145" s="88">
        <f>IF($F145=dane!$B$8,6743+3,(IF($F145=dane!$B$9,6743+4,(IF($F145=dane!$B$10,6743+5,6743)))))</f>
        <v>6743</v>
      </c>
      <c r="O145" s="106"/>
    </row>
    <row r="146" spans="1:15" ht="60" x14ac:dyDescent="0.25">
      <c r="A146" s="79">
        <f>IF(zgłoszenia[[#This Row],[ID]]&gt;0,A145+1,"--")</f>
        <v>143</v>
      </c>
      <c r="B146" s="14" t="s">
        <v>36</v>
      </c>
      <c r="C146" s="87" t="s">
        <v>384</v>
      </c>
      <c r="D146" s="13">
        <v>42404</v>
      </c>
      <c r="E146" s="48" t="s">
        <v>385</v>
      </c>
      <c r="F146" s="12" t="s">
        <v>82</v>
      </c>
      <c r="G146" s="12" t="s">
        <v>28</v>
      </c>
      <c r="H146" s="12" t="s">
        <v>155</v>
      </c>
      <c r="I146" s="53" t="s">
        <v>386</v>
      </c>
      <c r="J146" s="12">
        <v>28</v>
      </c>
      <c r="K1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BOŚ.6746.28.2016.KŻ</v>
      </c>
      <c r="L146" s="11">
        <v>42431</v>
      </c>
      <c r="M146" s="12" t="s">
        <v>21</v>
      </c>
      <c r="N146" s="88">
        <f>IF($F146=dane!$B$8,6743+3,(IF($F146=dane!$B$9,6743+4,(IF($F146=dane!$B$10,6743+5,6743)))))</f>
        <v>6746</v>
      </c>
      <c r="O146" s="106"/>
    </row>
    <row r="147" spans="1:15" ht="30" x14ac:dyDescent="0.25">
      <c r="A147" s="79">
        <v>144</v>
      </c>
      <c r="B147" s="14" t="s">
        <v>36</v>
      </c>
      <c r="C147" s="87" t="s">
        <v>387</v>
      </c>
      <c r="D147" s="13">
        <v>42422</v>
      </c>
      <c r="E147" s="98" t="s">
        <v>388</v>
      </c>
      <c r="F147" s="12" t="s">
        <v>16</v>
      </c>
      <c r="G147" s="99" t="s">
        <v>32</v>
      </c>
      <c r="H147" s="99" t="s">
        <v>152</v>
      </c>
      <c r="I147" s="100" t="s">
        <v>389</v>
      </c>
      <c r="J147" s="12">
        <v>181</v>
      </c>
      <c r="K1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BOŚ.6743.181.2016.KŻ</v>
      </c>
      <c r="L147" s="11">
        <v>42445</v>
      </c>
      <c r="M147" s="12" t="s">
        <v>21</v>
      </c>
      <c r="N147" s="88">
        <f>IF($F147=dane!$B$8,6743+3,(IF($F147=dane!$B$9,6743+4,(IF($F147=dane!$B$10,6743+5,6743)))))</f>
        <v>6743</v>
      </c>
      <c r="O147" s="106"/>
    </row>
    <row r="148" spans="1:15" ht="60" x14ac:dyDescent="0.25">
      <c r="A148" s="79">
        <v>145</v>
      </c>
      <c r="B148" s="14" t="s">
        <v>11</v>
      </c>
      <c r="C148" s="87" t="s">
        <v>390</v>
      </c>
      <c r="D148" s="13">
        <v>42422</v>
      </c>
      <c r="E148" s="98" t="s">
        <v>239</v>
      </c>
      <c r="F148" s="12" t="s">
        <v>22</v>
      </c>
      <c r="G148" s="12" t="s">
        <v>31</v>
      </c>
      <c r="H148" s="99" t="s">
        <v>391</v>
      </c>
      <c r="I148" s="100" t="s">
        <v>392</v>
      </c>
      <c r="J148" s="12">
        <v>170</v>
      </c>
      <c r="K1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BOŚ.6743.170.2016.AA</v>
      </c>
      <c r="L148" s="11">
        <v>42444</v>
      </c>
      <c r="M148" s="12" t="s">
        <v>18</v>
      </c>
      <c r="N148" s="88">
        <f>IF($F148=dane!$B$8,6743+3,(IF($F148=dane!$B$9,6743+4,(IF($F148=dane!$B$10,6743+5,6743)))))</f>
        <v>6743</v>
      </c>
      <c r="O148" s="106"/>
    </row>
    <row r="149" spans="1:15" ht="60" x14ac:dyDescent="0.25">
      <c r="A149" s="79">
        <v>146</v>
      </c>
      <c r="B149" s="14" t="s">
        <v>36</v>
      </c>
      <c r="C149" s="87" t="s">
        <v>393</v>
      </c>
      <c r="D149" s="13">
        <v>42422</v>
      </c>
      <c r="E149" s="98" t="s">
        <v>394</v>
      </c>
      <c r="F149" s="12" t="s">
        <v>16</v>
      </c>
      <c r="G149" s="99" t="s">
        <v>28</v>
      </c>
      <c r="H149" s="99" t="s">
        <v>378</v>
      </c>
      <c r="I149" s="100" t="s">
        <v>395</v>
      </c>
      <c r="J149" s="12">
        <v>182</v>
      </c>
      <c r="K1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BOŚ.6743.182.2016.KŻ</v>
      </c>
      <c r="L149" s="11">
        <v>42443</v>
      </c>
      <c r="M149" s="12" t="s">
        <v>18</v>
      </c>
      <c r="N149" s="88">
        <f>IF($F149=dane!$B$8,6743+3,(IF($F149=dane!$B$9,6743+4,(IF($F149=dane!$B$10,6743+5,6743)))))</f>
        <v>6743</v>
      </c>
      <c r="O149" s="106"/>
    </row>
    <row r="150" spans="1:15" ht="30" x14ac:dyDescent="0.25">
      <c r="A150" s="79">
        <v>147</v>
      </c>
      <c r="B150" s="14" t="s">
        <v>209</v>
      </c>
      <c r="C150" s="87" t="s">
        <v>396</v>
      </c>
      <c r="D150" s="13">
        <v>42422</v>
      </c>
      <c r="E150" s="98" t="s">
        <v>397</v>
      </c>
      <c r="F150" s="12" t="s">
        <v>16</v>
      </c>
      <c r="G150" s="99" t="s">
        <v>25</v>
      </c>
      <c r="H150" s="99" t="s">
        <v>398</v>
      </c>
      <c r="I150" s="100" t="s">
        <v>399</v>
      </c>
      <c r="J150" s="12">
        <v>169</v>
      </c>
      <c r="K1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BOŚ.6743.169.2016.SR</v>
      </c>
      <c r="L150" s="11">
        <v>42440</v>
      </c>
      <c r="M150" s="12" t="s">
        <v>21</v>
      </c>
      <c r="N150" s="88">
        <f>IF($F150=dane!$B$8,6743+3,(IF($F150=dane!$B$9,6743+4,(IF($F150=dane!$B$10,6743+5,6743)))))</f>
        <v>6743</v>
      </c>
      <c r="O150" s="106"/>
    </row>
    <row r="151" spans="1:15" ht="60" x14ac:dyDescent="0.25">
      <c r="A151" s="79">
        <v>148</v>
      </c>
      <c r="B151" s="14" t="s">
        <v>43</v>
      </c>
      <c r="C151" s="87" t="s">
        <v>400</v>
      </c>
      <c r="D151" s="13">
        <v>42422</v>
      </c>
      <c r="E151" s="98" t="s">
        <v>401</v>
      </c>
      <c r="F151" s="12" t="s">
        <v>16</v>
      </c>
      <c r="G151" s="12" t="s">
        <v>32</v>
      </c>
      <c r="H151" s="99" t="s">
        <v>402</v>
      </c>
      <c r="I151" s="100" t="s">
        <v>403</v>
      </c>
      <c r="J151" s="12">
        <v>174</v>
      </c>
      <c r="K1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BOŚ.6743.174.2016.ŁD</v>
      </c>
      <c r="L151" s="11">
        <v>42447</v>
      </c>
      <c r="M151" s="12" t="s">
        <v>18</v>
      </c>
      <c r="N151" s="88">
        <f>IF($F151=dane!$B$8,6743+3,(IF($F151=dane!$B$9,6743+4,(IF($F151=dane!$B$10,6743+5,6743)))))</f>
        <v>6743</v>
      </c>
      <c r="O151" s="106"/>
    </row>
    <row r="152" spans="1:15" ht="105" x14ac:dyDescent="0.25">
      <c r="A152" s="79">
        <v>149</v>
      </c>
      <c r="B152" s="14" t="s">
        <v>35</v>
      </c>
      <c r="C152" s="87" t="s">
        <v>404</v>
      </c>
      <c r="D152" s="13">
        <v>42422</v>
      </c>
      <c r="E152" s="98" t="s">
        <v>405</v>
      </c>
      <c r="F152" s="12" t="s">
        <v>22</v>
      </c>
      <c r="G152" s="99" t="s">
        <v>29</v>
      </c>
      <c r="H152" s="99" t="s">
        <v>406</v>
      </c>
      <c r="I152" s="100" t="s">
        <v>407</v>
      </c>
      <c r="J152" s="12">
        <v>237</v>
      </c>
      <c r="K152" s="5" t="s">
        <v>987</v>
      </c>
      <c r="L152" s="11">
        <v>42451</v>
      </c>
      <c r="M152" s="12" t="s">
        <v>18</v>
      </c>
      <c r="N152" s="88">
        <f>IF($F152=dane!$B$8,6743+3,(IF($F152=dane!$B$9,6743+4,(IF($F152=dane!$B$10,6743+5,6743)))))</f>
        <v>6743</v>
      </c>
      <c r="O152" s="106"/>
    </row>
    <row r="153" spans="1:15" ht="60" x14ac:dyDescent="0.25">
      <c r="A153" s="79">
        <v>150</v>
      </c>
      <c r="B153" s="14" t="s">
        <v>11</v>
      </c>
      <c r="C153" s="87" t="s">
        <v>408</v>
      </c>
      <c r="D153" s="13">
        <v>42422</v>
      </c>
      <c r="E153" s="98" t="s">
        <v>409</v>
      </c>
      <c r="F153" s="12" t="s">
        <v>82</v>
      </c>
      <c r="G153" s="99" t="s">
        <v>31</v>
      </c>
      <c r="H153" s="99" t="s">
        <v>410</v>
      </c>
      <c r="I153" s="100" t="s">
        <v>411</v>
      </c>
      <c r="J153" s="12">
        <v>171</v>
      </c>
      <c r="K1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BOŚ.6746.171.2016.AA</v>
      </c>
      <c r="L153" s="11">
        <v>42436</v>
      </c>
      <c r="M153" s="12" t="s">
        <v>18</v>
      </c>
      <c r="N153" s="88">
        <f>IF($F153=dane!$B$8,6743+3,(IF($F153=dane!$B$9,6743+4,(IF($F153=dane!$B$10,6743+5,6743)))))</f>
        <v>6746</v>
      </c>
      <c r="O153" s="106"/>
    </row>
    <row r="154" spans="1:15" ht="60" x14ac:dyDescent="0.25">
      <c r="A154" s="79">
        <v>151</v>
      </c>
      <c r="B154" s="14" t="s">
        <v>43</v>
      </c>
      <c r="C154" s="87" t="s">
        <v>412</v>
      </c>
      <c r="D154" s="13">
        <v>42422</v>
      </c>
      <c r="E154" s="98" t="s">
        <v>413</v>
      </c>
      <c r="F154" s="12" t="s">
        <v>16</v>
      </c>
      <c r="G154" s="99" t="s">
        <v>32</v>
      </c>
      <c r="H154" s="99" t="s">
        <v>157</v>
      </c>
      <c r="I154" s="100" t="s">
        <v>414</v>
      </c>
      <c r="J154" s="12">
        <v>173</v>
      </c>
      <c r="K1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BOŚ.6743.173.2016.ŁD</v>
      </c>
      <c r="L154" s="11">
        <v>42447</v>
      </c>
      <c r="M154" s="12" t="s">
        <v>18</v>
      </c>
      <c r="N154" s="88">
        <f>IF($F154=dane!$B$8,6743+3,(IF($F154=dane!$B$9,6743+4,(IF($F154=dane!$B$10,6743+5,6743)))))</f>
        <v>6743</v>
      </c>
      <c r="O154" s="106"/>
    </row>
    <row r="155" spans="1:15" ht="60" x14ac:dyDescent="0.25">
      <c r="A155" s="79">
        <v>152</v>
      </c>
      <c r="B155" s="14" t="s">
        <v>35</v>
      </c>
      <c r="C155" s="87" t="s">
        <v>415</v>
      </c>
      <c r="D155" s="13">
        <v>42423</v>
      </c>
      <c r="E155" s="98" t="s">
        <v>416</v>
      </c>
      <c r="F155" s="12" t="s">
        <v>16</v>
      </c>
      <c r="G155" s="99" t="s">
        <v>29</v>
      </c>
      <c r="H155" s="99" t="s">
        <v>417</v>
      </c>
      <c r="I155" s="100" t="s">
        <v>418</v>
      </c>
      <c r="J155" s="12">
        <v>238</v>
      </c>
      <c r="K155" s="5" t="s">
        <v>982</v>
      </c>
      <c r="L155" s="11">
        <v>42452</v>
      </c>
      <c r="M155" s="12" t="s">
        <v>18</v>
      </c>
      <c r="N155" s="88">
        <f>IF($F155=dane!$B$8,6743+3,(IF($F155=dane!$B$9,6743+4,(IF($F155=dane!$B$10,6743+5,6743)))))</f>
        <v>6743</v>
      </c>
      <c r="O155" s="106"/>
    </row>
    <row r="156" spans="1:15" ht="60" x14ac:dyDescent="0.25">
      <c r="A156" s="79">
        <v>153</v>
      </c>
      <c r="B156" s="14" t="s">
        <v>42</v>
      </c>
      <c r="C156" s="87" t="s">
        <v>419</v>
      </c>
      <c r="D156" s="13">
        <v>42423</v>
      </c>
      <c r="E156" s="98" t="s">
        <v>338</v>
      </c>
      <c r="F156" s="12" t="s">
        <v>22</v>
      </c>
      <c r="G156" s="99" t="s">
        <v>17</v>
      </c>
      <c r="H156" s="99" t="s">
        <v>420</v>
      </c>
      <c r="I156" s="100" t="s">
        <v>421</v>
      </c>
      <c r="J156" s="12">
        <v>190</v>
      </c>
      <c r="K1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BOŚ.6743.190.2016.MS</v>
      </c>
      <c r="L156" s="11">
        <v>42450</v>
      </c>
      <c r="M156" s="12" t="s">
        <v>18</v>
      </c>
      <c r="N156" s="88">
        <f>IF($F156=dane!$B$8,6743+3,(IF($F156=dane!$B$9,6743+4,(IF($F156=dane!$B$10,6743+5,6743)))))</f>
        <v>6743</v>
      </c>
      <c r="O156" s="106"/>
    </row>
    <row r="157" spans="1:15" ht="60" x14ac:dyDescent="0.25">
      <c r="A157" s="79">
        <v>154</v>
      </c>
      <c r="B157" s="14" t="s">
        <v>42</v>
      </c>
      <c r="C157" s="87" t="s">
        <v>422</v>
      </c>
      <c r="D157" s="13">
        <v>42423</v>
      </c>
      <c r="E157" s="98" t="s">
        <v>423</v>
      </c>
      <c r="F157" s="12" t="s">
        <v>16</v>
      </c>
      <c r="G157" s="99" t="s">
        <v>17</v>
      </c>
      <c r="H157" s="99" t="s">
        <v>424</v>
      </c>
      <c r="I157" s="100" t="s">
        <v>233</v>
      </c>
      <c r="J157" s="12">
        <v>191</v>
      </c>
      <c r="K1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BOŚ.6743.191.2016.MS</v>
      </c>
      <c r="L157" s="11">
        <v>42450</v>
      </c>
      <c r="M157" s="12" t="s">
        <v>18</v>
      </c>
      <c r="N157" s="88">
        <f>IF($F157=dane!$B$8,6743+3,(IF($F157=dane!$B$9,6743+4,(IF($F157=dane!$B$10,6743+5,6743)))))</f>
        <v>6743</v>
      </c>
      <c r="O157" s="106"/>
    </row>
    <row r="158" spans="1:15" ht="60" x14ac:dyDescent="0.25">
      <c r="A158" s="79">
        <v>155</v>
      </c>
      <c r="B158" s="14" t="s">
        <v>43</v>
      </c>
      <c r="C158" s="87" t="s">
        <v>425</v>
      </c>
      <c r="D158" s="13">
        <v>42423</v>
      </c>
      <c r="E158" s="98" t="s">
        <v>239</v>
      </c>
      <c r="F158" s="12" t="s">
        <v>22</v>
      </c>
      <c r="G158" s="99" t="s">
        <v>32</v>
      </c>
      <c r="H158" s="99" t="s">
        <v>67</v>
      </c>
      <c r="I158" s="100" t="s">
        <v>426</v>
      </c>
      <c r="J158" s="12">
        <v>291</v>
      </c>
      <c r="K1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BOŚ.6743.291.2016.ŁD</v>
      </c>
      <c r="L158" s="11">
        <v>42447</v>
      </c>
      <c r="M158" s="12" t="s">
        <v>18</v>
      </c>
      <c r="N158" s="88">
        <f>IF($F158=dane!$B$8,6743+3,(IF($F158=dane!$B$9,6743+4,(IF($F158=dane!$B$10,6743+5,6743)))))</f>
        <v>6743</v>
      </c>
      <c r="O158" s="106"/>
    </row>
    <row r="159" spans="1:15" ht="60" x14ac:dyDescent="0.25">
      <c r="A159" s="79">
        <v>156</v>
      </c>
      <c r="B159" s="14" t="s">
        <v>11</v>
      </c>
      <c r="C159" s="87" t="s">
        <v>427</v>
      </c>
      <c r="D159" s="13">
        <v>42423</v>
      </c>
      <c r="E159" s="98" t="s">
        <v>428</v>
      </c>
      <c r="F159" s="12" t="s">
        <v>24</v>
      </c>
      <c r="G159" s="12" t="s">
        <v>23</v>
      </c>
      <c r="H159" s="99" t="s">
        <v>429</v>
      </c>
      <c r="I159" s="100" t="s">
        <v>430</v>
      </c>
      <c r="J159" s="12">
        <v>179</v>
      </c>
      <c r="K1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BOŚ.6743.179.2016.AA</v>
      </c>
      <c r="L159" s="11">
        <v>42429</v>
      </c>
      <c r="M159" s="12" t="s">
        <v>18</v>
      </c>
      <c r="N159" s="88">
        <f>IF($F159=dane!$B$8,6743+3,(IF($F159=dane!$B$9,6743+4,(IF($F159=dane!$B$10,6743+5,6743)))))</f>
        <v>6743</v>
      </c>
      <c r="O159" s="106"/>
    </row>
    <row r="160" spans="1:15" ht="60" x14ac:dyDescent="0.25">
      <c r="A160" s="79">
        <v>157</v>
      </c>
      <c r="B160" s="14" t="s">
        <v>209</v>
      </c>
      <c r="C160" s="87" t="s">
        <v>431</v>
      </c>
      <c r="D160" s="13">
        <v>42423</v>
      </c>
      <c r="E160" s="98" t="s">
        <v>433</v>
      </c>
      <c r="F160" s="12" t="s">
        <v>16</v>
      </c>
      <c r="G160" s="99" t="s">
        <v>25</v>
      </c>
      <c r="H160" s="99" t="s">
        <v>432</v>
      </c>
      <c r="I160" s="100" t="s">
        <v>434</v>
      </c>
      <c r="J160" s="12">
        <v>175</v>
      </c>
      <c r="K1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BOŚ.6743.175.2016.SR</v>
      </c>
      <c r="L160" s="11">
        <v>42439</v>
      </c>
      <c r="M160" s="12" t="s">
        <v>21</v>
      </c>
      <c r="N160" s="88">
        <f>IF($F160=dane!$B$8,6743+3,(IF($F160=dane!$B$9,6743+4,(IF($F160=dane!$B$10,6743+5,6743)))))</f>
        <v>6743</v>
      </c>
      <c r="O160" s="106"/>
    </row>
    <row r="161" spans="1:15" ht="60" x14ac:dyDescent="0.25">
      <c r="A161" s="79">
        <v>158</v>
      </c>
      <c r="B161" s="14" t="s">
        <v>12</v>
      </c>
      <c r="C161" s="87" t="s">
        <v>435</v>
      </c>
      <c r="D161" s="13">
        <v>42423</v>
      </c>
      <c r="E161" s="98" t="s">
        <v>436</v>
      </c>
      <c r="F161" s="12" t="s">
        <v>16</v>
      </c>
      <c r="G161" s="99" t="s">
        <v>28</v>
      </c>
      <c r="H161" s="99" t="s">
        <v>76</v>
      </c>
      <c r="I161" s="100" t="s">
        <v>437</v>
      </c>
      <c r="J161" s="12">
        <v>201</v>
      </c>
      <c r="K1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BOŚ.6743.201.2016.WŚ</v>
      </c>
      <c r="L161" s="11">
        <v>42452</v>
      </c>
      <c r="M161" s="12" t="s">
        <v>18</v>
      </c>
      <c r="N161" s="88">
        <f>IF($F161=dane!$B$8,6743+3,(IF($F161=dane!$B$9,6743+4,(IF($F161=dane!$B$10,6743+5,6743)))))</f>
        <v>6743</v>
      </c>
      <c r="O161" s="106"/>
    </row>
    <row r="162" spans="1:15" ht="60" x14ac:dyDescent="0.25">
      <c r="A162" s="79">
        <v>159</v>
      </c>
      <c r="B162" s="14" t="s">
        <v>35</v>
      </c>
      <c r="C162" s="87" t="s">
        <v>438</v>
      </c>
      <c r="D162" s="13">
        <v>42415</v>
      </c>
      <c r="E162" s="98" t="s">
        <v>439</v>
      </c>
      <c r="F162" s="12" t="s">
        <v>16</v>
      </c>
      <c r="G162" s="99" t="s">
        <v>31</v>
      </c>
      <c r="H162" s="99" t="s">
        <v>333</v>
      </c>
      <c r="I162" s="100" t="s">
        <v>440</v>
      </c>
      <c r="J162" s="99">
        <v>236</v>
      </c>
      <c r="K162" s="5" t="s">
        <v>986</v>
      </c>
      <c r="L162" s="11">
        <v>42444</v>
      </c>
      <c r="M162" s="12" t="s">
        <v>18</v>
      </c>
      <c r="N162" s="88">
        <f>IF($F162=dane!$B$8,6743+3,(IF($F162=dane!$B$9,6743+4,(IF($F162=dane!$B$10,6743+5,6743)))))</f>
        <v>6743</v>
      </c>
      <c r="O162" s="106"/>
    </row>
    <row r="163" spans="1:15" ht="60" x14ac:dyDescent="0.25">
      <c r="A163" s="79">
        <v>160</v>
      </c>
      <c r="B163" s="14" t="s">
        <v>63</v>
      </c>
      <c r="C163" s="87" t="s">
        <v>441</v>
      </c>
      <c r="D163" s="13">
        <v>42424</v>
      </c>
      <c r="E163" s="98" t="s">
        <v>442</v>
      </c>
      <c r="F163" s="12" t="s">
        <v>16</v>
      </c>
      <c r="G163" s="12" t="s">
        <v>28</v>
      </c>
      <c r="H163" s="99" t="s">
        <v>129</v>
      </c>
      <c r="I163" s="100" t="s">
        <v>443</v>
      </c>
      <c r="J163" s="12">
        <v>176</v>
      </c>
      <c r="K1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BOŚ.6743.176.2016.AP</v>
      </c>
      <c r="L163" s="11">
        <v>42432</v>
      </c>
      <c r="M163" s="12" t="s">
        <v>18</v>
      </c>
      <c r="N163" s="88">
        <f>IF($F163=dane!$B$8,6743+3,(IF($F163=dane!$B$9,6743+4,(IF($F163=dane!$B$10,6743+5,6743)))))</f>
        <v>6743</v>
      </c>
      <c r="O163" s="106"/>
    </row>
    <row r="164" spans="1:15" ht="60" x14ac:dyDescent="0.25">
      <c r="A164" s="79">
        <v>161</v>
      </c>
      <c r="B164" s="14" t="s">
        <v>11</v>
      </c>
      <c r="C164" s="87" t="s">
        <v>444</v>
      </c>
      <c r="D164" s="13">
        <v>42424</v>
      </c>
      <c r="E164" s="98" t="s">
        <v>445</v>
      </c>
      <c r="F164" s="12" t="s">
        <v>16</v>
      </c>
      <c r="G164" s="99" t="s">
        <v>31</v>
      </c>
      <c r="H164" s="99" t="s">
        <v>446</v>
      </c>
      <c r="I164" s="100" t="s">
        <v>447</v>
      </c>
      <c r="J164" s="12">
        <v>180</v>
      </c>
      <c r="K1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BOŚ.6743.180.2016.AA</v>
      </c>
      <c r="L164" s="11">
        <v>42436</v>
      </c>
      <c r="M164" s="12" t="s">
        <v>18</v>
      </c>
      <c r="N164" s="88">
        <f>IF($F164=dane!$B$8,6743+3,(IF($F164=dane!$B$9,6743+4,(IF($F164=dane!$B$10,6743+5,6743)))))</f>
        <v>6743</v>
      </c>
      <c r="O164" s="106"/>
    </row>
    <row r="165" spans="1:15" ht="30" x14ac:dyDescent="0.25">
      <c r="A165" s="79">
        <v>162</v>
      </c>
      <c r="B165" s="14" t="s">
        <v>209</v>
      </c>
      <c r="C165" s="87" t="s">
        <v>448</v>
      </c>
      <c r="D165" s="13">
        <v>42424</v>
      </c>
      <c r="E165" s="98" t="s">
        <v>338</v>
      </c>
      <c r="F165" s="12" t="s">
        <v>22</v>
      </c>
      <c r="G165" s="99" t="s">
        <v>25</v>
      </c>
      <c r="H165" s="99" t="s">
        <v>449</v>
      </c>
      <c r="I165" s="100" t="s">
        <v>450</v>
      </c>
      <c r="J165" s="12">
        <v>177</v>
      </c>
      <c r="K1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BOŚ.6743.177.2016.SR</v>
      </c>
      <c r="L165" s="11">
        <v>42451</v>
      </c>
      <c r="M165" s="12" t="s">
        <v>21</v>
      </c>
      <c r="N165" s="88">
        <f>IF($F165=dane!$B$8,6743+3,(IF($F165=dane!$B$9,6743+4,(IF($F165=dane!$B$10,6743+5,6743)))))</f>
        <v>6743</v>
      </c>
      <c r="O165" s="106"/>
    </row>
    <row r="166" spans="1:15" ht="75" x14ac:dyDescent="0.25">
      <c r="A166" s="79">
        <v>163</v>
      </c>
      <c r="B166" s="14" t="s">
        <v>209</v>
      </c>
      <c r="C166" s="87" t="s">
        <v>451</v>
      </c>
      <c r="D166" s="13">
        <v>42424</v>
      </c>
      <c r="E166" s="98" t="s">
        <v>452</v>
      </c>
      <c r="F166" s="12" t="s">
        <v>16</v>
      </c>
      <c r="G166" s="99" t="s">
        <v>28</v>
      </c>
      <c r="H166" s="99" t="s">
        <v>76</v>
      </c>
      <c r="I166" s="100" t="s">
        <v>453</v>
      </c>
      <c r="J166" s="12">
        <v>178</v>
      </c>
      <c r="K1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BOŚ.6743.178.2016.SR</v>
      </c>
      <c r="L166" s="11">
        <v>42459</v>
      </c>
      <c r="M166" s="12" t="s">
        <v>21</v>
      </c>
      <c r="N166" s="88">
        <f>IF($F166=dane!$B$8,6743+3,(IF($F166=dane!$B$9,6743+4,(IF($F166=dane!$B$10,6743+5,6743)))))</f>
        <v>6743</v>
      </c>
      <c r="O166" s="106"/>
    </row>
    <row r="167" spans="1:15" ht="60" x14ac:dyDescent="0.25">
      <c r="A167" s="79">
        <v>164</v>
      </c>
      <c r="B167" s="14" t="s">
        <v>36</v>
      </c>
      <c r="C167" s="87" t="s">
        <v>454</v>
      </c>
      <c r="D167" s="13">
        <v>42424</v>
      </c>
      <c r="E167" s="98" t="s">
        <v>455</v>
      </c>
      <c r="F167" s="12" t="s">
        <v>22</v>
      </c>
      <c r="G167" s="99" t="s">
        <v>28</v>
      </c>
      <c r="H167" s="99" t="s">
        <v>28</v>
      </c>
      <c r="I167" s="100" t="s">
        <v>456</v>
      </c>
      <c r="J167" s="12">
        <v>183</v>
      </c>
      <c r="K1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BOŚ.6743.183.2016.KŻ</v>
      </c>
      <c r="L167" s="11">
        <v>42450</v>
      </c>
      <c r="M167" s="12" t="s">
        <v>18</v>
      </c>
      <c r="N167" s="88">
        <f>IF($F167=dane!$B$8,6743+3,(IF($F167=dane!$B$9,6743+4,(IF($F167=dane!$B$10,6743+5,6743)))))</f>
        <v>6743</v>
      </c>
      <c r="O167" s="106"/>
    </row>
    <row r="168" spans="1:15" ht="60" x14ac:dyDescent="0.25">
      <c r="A168" s="79">
        <v>165</v>
      </c>
      <c r="B168" s="14" t="s">
        <v>63</v>
      </c>
      <c r="C168" s="87" t="s">
        <v>457</v>
      </c>
      <c r="D168" s="13">
        <v>42425</v>
      </c>
      <c r="E168" s="98" t="s">
        <v>151</v>
      </c>
      <c r="F168" s="12" t="s">
        <v>16</v>
      </c>
      <c r="G168" s="99" t="s">
        <v>28</v>
      </c>
      <c r="H168" s="99" t="s">
        <v>458</v>
      </c>
      <c r="I168" s="100" t="s">
        <v>459</v>
      </c>
      <c r="J168" s="12">
        <v>196</v>
      </c>
      <c r="K1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BOŚ.6743.196.2016.AP</v>
      </c>
      <c r="L168" s="11">
        <v>42452</v>
      </c>
      <c r="M168" s="12" t="s">
        <v>18</v>
      </c>
      <c r="N168" s="88">
        <f>IF($F168=dane!$B$8,6743+3,(IF($F168=dane!$B$9,6743+4,(IF($F168=dane!$B$10,6743+5,6743)))))</f>
        <v>6743</v>
      </c>
      <c r="O168" s="106"/>
    </row>
    <row r="169" spans="1:15" ht="60" x14ac:dyDescent="0.25">
      <c r="A169" s="79">
        <v>166</v>
      </c>
      <c r="B169" s="14" t="s">
        <v>43</v>
      </c>
      <c r="C169" s="87" t="s">
        <v>460</v>
      </c>
      <c r="D169" s="13">
        <v>42425</v>
      </c>
      <c r="E169" s="98" t="s">
        <v>461</v>
      </c>
      <c r="F169" s="12" t="s">
        <v>81</v>
      </c>
      <c r="G169" s="99" t="s">
        <v>20</v>
      </c>
      <c r="H169" s="99" t="s">
        <v>246</v>
      </c>
      <c r="I169" s="100" t="s">
        <v>462</v>
      </c>
      <c r="J169" s="12">
        <v>22</v>
      </c>
      <c r="K1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BOŚ.6748.22.2016.ŁD</v>
      </c>
      <c r="L169" s="11">
        <v>42454</v>
      </c>
      <c r="M169" s="12" t="s">
        <v>18</v>
      </c>
      <c r="N169" s="88">
        <f>IF($F169=dane!$B$8,6743+3,(IF($F169=dane!$B$9,6743+4,(IF($F169=dane!$B$10,6743+5,6743)))))</f>
        <v>6748</v>
      </c>
      <c r="O169" s="106"/>
    </row>
    <row r="170" spans="1:15" ht="60" x14ac:dyDescent="0.25">
      <c r="A170" s="122">
        <v>167</v>
      </c>
      <c r="B170" s="14" t="s">
        <v>11</v>
      </c>
      <c r="C170" s="87" t="s">
        <v>469</v>
      </c>
      <c r="D170" s="13">
        <v>42426</v>
      </c>
      <c r="E170" s="98" t="s">
        <v>472</v>
      </c>
      <c r="F170" s="12" t="s">
        <v>16</v>
      </c>
      <c r="G170" s="99" t="s">
        <v>31</v>
      </c>
      <c r="H170" s="99" t="s">
        <v>470</v>
      </c>
      <c r="I170" s="100" t="s">
        <v>471</v>
      </c>
      <c r="J170" s="12">
        <v>193</v>
      </c>
      <c r="K1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BOŚ.6743.193.2016.AA</v>
      </c>
      <c r="L170" s="11">
        <v>42450</v>
      </c>
      <c r="M170" s="12" t="s">
        <v>18</v>
      </c>
      <c r="N170" s="88">
        <f>IF($F170=dane!$B$8,6743+3,(IF($F170=dane!$B$9,6743+4,(IF($F170=dane!$B$10,6743+5,6743)))))</f>
        <v>6743</v>
      </c>
      <c r="O170" s="106"/>
    </row>
    <row r="171" spans="1:15" ht="60" x14ac:dyDescent="0.25">
      <c r="A171" s="79">
        <v>168</v>
      </c>
      <c r="B171" s="14" t="s">
        <v>209</v>
      </c>
      <c r="C171" s="87" t="s">
        <v>473</v>
      </c>
      <c r="D171" s="13">
        <v>42426</v>
      </c>
      <c r="E171" s="98" t="s">
        <v>474</v>
      </c>
      <c r="F171" s="12" t="s">
        <v>16</v>
      </c>
      <c r="G171" s="99" t="s">
        <v>20</v>
      </c>
      <c r="H171" s="99" t="s">
        <v>246</v>
      </c>
      <c r="I171" s="100" t="s">
        <v>475</v>
      </c>
      <c r="J171" s="12">
        <v>184</v>
      </c>
      <c r="K1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BOŚ.6743.184.2016.SR</v>
      </c>
      <c r="L171" s="11">
        <v>42438</v>
      </c>
      <c r="M171" s="12" t="s">
        <v>18</v>
      </c>
      <c r="N171" s="88">
        <f>IF($F171=dane!$B$8,6743+3,(IF($F171=dane!$B$9,6743+4,(IF($F171=dane!$B$10,6743+5,6743)))))</f>
        <v>6743</v>
      </c>
      <c r="O171" s="106"/>
    </row>
    <row r="172" spans="1:15" ht="60" x14ac:dyDescent="0.25">
      <c r="A172" s="79">
        <v>169</v>
      </c>
      <c r="B172" s="14" t="s">
        <v>11</v>
      </c>
      <c r="C172" s="87" t="s">
        <v>476</v>
      </c>
      <c r="D172" s="13">
        <v>42426</v>
      </c>
      <c r="E172" s="98" t="s">
        <v>477</v>
      </c>
      <c r="F172" s="12" t="s">
        <v>16</v>
      </c>
      <c r="G172" s="12" t="s">
        <v>23</v>
      </c>
      <c r="H172" s="99" t="s">
        <v>478</v>
      </c>
      <c r="I172" s="100" t="s">
        <v>479</v>
      </c>
      <c r="J172" s="12">
        <v>192</v>
      </c>
      <c r="K1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BOŚ.6743.192.2016.AA</v>
      </c>
      <c r="L172" s="11">
        <v>42474</v>
      </c>
      <c r="M172" s="12" t="s">
        <v>18</v>
      </c>
      <c r="N172" s="88">
        <f>IF($F172=dane!$B$8,6743+3,(IF($F172=dane!$B$9,6743+4,(IF($F172=dane!$B$10,6743+5,6743)))))</f>
        <v>6743</v>
      </c>
      <c r="O172" s="106"/>
    </row>
    <row r="173" spans="1:15" ht="60" x14ac:dyDescent="0.25">
      <c r="A173" s="79">
        <v>170</v>
      </c>
      <c r="B173" s="14" t="s">
        <v>36</v>
      </c>
      <c r="C173" s="87" t="s">
        <v>480</v>
      </c>
      <c r="D173" s="13">
        <v>42426</v>
      </c>
      <c r="E173" s="98" t="s">
        <v>481</v>
      </c>
      <c r="F173" s="12" t="s">
        <v>16</v>
      </c>
      <c r="G173" s="99" t="s">
        <v>28</v>
      </c>
      <c r="H173" s="99" t="s">
        <v>482</v>
      </c>
      <c r="I173" s="100" t="s">
        <v>483</v>
      </c>
      <c r="J173" s="12">
        <v>198</v>
      </c>
      <c r="K1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BOŚ.6743.198.2016.KŻ</v>
      </c>
      <c r="L173" s="11">
        <v>42468</v>
      </c>
      <c r="M173" s="12" t="s">
        <v>18</v>
      </c>
      <c r="N173" s="88">
        <f>IF($F173=dane!$B$8,6743+3,(IF($F173=dane!$B$9,6743+4,(IF($F173=dane!$B$10,6743+5,6743)))))</f>
        <v>6743</v>
      </c>
      <c r="O173" s="106"/>
    </row>
    <row r="174" spans="1:15" ht="60" x14ac:dyDescent="0.25">
      <c r="A174" s="79">
        <v>171</v>
      </c>
      <c r="B174" s="14" t="s">
        <v>42</v>
      </c>
      <c r="C174" s="87" t="s">
        <v>484</v>
      </c>
      <c r="D174" s="13">
        <v>42426</v>
      </c>
      <c r="E174" s="98" t="s">
        <v>485</v>
      </c>
      <c r="F174" s="12" t="s">
        <v>81</v>
      </c>
      <c r="G174" s="99" t="s">
        <v>17</v>
      </c>
      <c r="H174" s="99" t="s">
        <v>133</v>
      </c>
      <c r="I174" s="100" t="s">
        <v>486</v>
      </c>
      <c r="J174" s="12">
        <v>12</v>
      </c>
      <c r="K1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BOŚ.6748.12.2016.MS</v>
      </c>
      <c r="L174" s="11">
        <v>42455</v>
      </c>
      <c r="M174" s="12" t="s">
        <v>18</v>
      </c>
      <c r="N174" s="88">
        <f>IF($F174=dane!$B$8,6743+3,(IF($F174=dane!$B$9,6743+4,(IF($F174=dane!$B$10,6743+5,6743)))))</f>
        <v>6748</v>
      </c>
      <c r="O174" s="106"/>
    </row>
    <row r="175" spans="1:15" ht="60" x14ac:dyDescent="0.25">
      <c r="A175" s="79">
        <v>172</v>
      </c>
      <c r="B175" s="14" t="s">
        <v>37</v>
      </c>
      <c r="C175" s="87" t="s">
        <v>487</v>
      </c>
      <c r="D175" s="13">
        <v>42429</v>
      </c>
      <c r="E175" s="98" t="s">
        <v>461</v>
      </c>
      <c r="F175" s="12" t="s">
        <v>81</v>
      </c>
      <c r="G175" s="99" t="s">
        <v>32</v>
      </c>
      <c r="H175" s="99" t="s">
        <v>67</v>
      </c>
      <c r="I175" s="100" t="s">
        <v>488</v>
      </c>
      <c r="J175" s="12">
        <v>13</v>
      </c>
      <c r="K1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BOŚ.6748.13.2016.AŁ</v>
      </c>
      <c r="L175" s="11">
        <v>42499</v>
      </c>
      <c r="M175" s="12" t="s">
        <v>18</v>
      </c>
      <c r="N175" s="88">
        <f>IF($F175=dane!$B$8,6743+3,(IF($F175=dane!$B$9,6743+4,(IF($F175=dane!$B$10,6743+5,6743)))))</f>
        <v>6748</v>
      </c>
      <c r="O175" s="106"/>
    </row>
    <row r="176" spans="1:15" ht="60" x14ac:dyDescent="0.25">
      <c r="A176" s="79">
        <v>173</v>
      </c>
      <c r="B176" s="14" t="s">
        <v>209</v>
      </c>
      <c r="C176" s="87" t="s">
        <v>489</v>
      </c>
      <c r="D176" s="13">
        <v>42429</v>
      </c>
      <c r="E176" s="98" t="s">
        <v>490</v>
      </c>
      <c r="F176" s="12" t="s">
        <v>19</v>
      </c>
      <c r="G176" s="12" t="s">
        <v>28</v>
      </c>
      <c r="H176" s="99" t="s">
        <v>171</v>
      </c>
      <c r="I176" s="100" t="s">
        <v>491</v>
      </c>
      <c r="J176" s="12">
        <v>185</v>
      </c>
      <c r="K1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BOŚ.6743.185.2016.SR</v>
      </c>
      <c r="L176" s="11">
        <v>42443</v>
      </c>
      <c r="M176" s="12" t="s">
        <v>18</v>
      </c>
      <c r="N176" s="88">
        <f>IF($F176=dane!$B$8,6743+3,(IF($F176=dane!$B$9,6743+4,(IF($F176=dane!$B$10,6743+5,6743)))))</f>
        <v>6743</v>
      </c>
      <c r="O176" s="106"/>
    </row>
    <row r="177" spans="1:15" ht="60" x14ac:dyDescent="0.25">
      <c r="A177" s="79">
        <v>174</v>
      </c>
      <c r="B177" s="14" t="s">
        <v>37</v>
      </c>
      <c r="C177" s="87" t="s">
        <v>492</v>
      </c>
      <c r="D177" s="13">
        <v>42429</v>
      </c>
      <c r="E177" s="98" t="s">
        <v>493</v>
      </c>
      <c r="F177" s="12" t="s">
        <v>16</v>
      </c>
      <c r="G177" s="12" t="s">
        <v>32</v>
      </c>
      <c r="H177" s="99" t="s">
        <v>32</v>
      </c>
      <c r="I177" s="100" t="s">
        <v>494</v>
      </c>
      <c r="J177" s="12">
        <v>207</v>
      </c>
      <c r="K1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BOŚ.6743.207.2016.AŁ</v>
      </c>
      <c r="L177" s="11">
        <v>42458</v>
      </c>
      <c r="M177" s="12" t="s">
        <v>18</v>
      </c>
      <c r="N177" s="88">
        <f>IF($F177=dane!$B$8,6743+3,(IF($F177=dane!$B$9,6743+4,(IF($F177=dane!$B$10,6743+5,6743)))))</f>
        <v>6743</v>
      </c>
      <c r="O177" s="106"/>
    </row>
    <row r="178" spans="1:15" ht="60" x14ac:dyDescent="0.25">
      <c r="A178" s="79">
        <v>175</v>
      </c>
      <c r="B178" s="14" t="s">
        <v>36</v>
      </c>
      <c r="C178" s="87" t="s">
        <v>495</v>
      </c>
      <c r="D178" s="13">
        <v>42429</v>
      </c>
      <c r="E178" s="98" t="s">
        <v>413</v>
      </c>
      <c r="F178" s="12" t="s">
        <v>16</v>
      </c>
      <c r="G178" s="99" t="s">
        <v>28</v>
      </c>
      <c r="H178" s="99" t="s">
        <v>155</v>
      </c>
      <c r="I178" s="100" t="s">
        <v>496</v>
      </c>
      <c r="J178" s="12">
        <v>199</v>
      </c>
      <c r="K1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BOŚ.6743.199.2016.KŻ</v>
      </c>
      <c r="L178" s="11">
        <v>42468</v>
      </c>
      <c r="M178" s="12" t="s">
        <v>18</v>
      </c>
      <c r="N178" s="88">
        <f>IF($F178=dane!$B$8,6743+3,(IF($F178=dane!$B$9,6743+4,(IF($F178=dane!$B$10,6743+5,6743)))))</f>
        <v>6743</v>
      </c>
      <c r="O178" s="106"/>
    </row>
    <row r="179" spans="1:15" ht="30" x14ac:dyDescent="0.25">
      <c r="A179" s="79">
        <v>176</v>
      </c>
      <c r="B179" s="14" t="s">
        <v>11</v>
      </c>
      <c r="C179" s="87" t="s">
        <v>497</v>
      </c>
      <c r="D179" s="13">
        <v>42429</v>
      </c>
      <c r="E179" s="98" t="s">
        <v>498</v>
      </c>
      <c r="F179" s="12" t="s">
        <v>16</v>
      </c>
      <c r="G179" s="99" t="s">
        <v>31</v>
      </c>
      <c r="H179" s="99" t="s">
        <v>499</v>
      </c>
      <c r="I179" s="100" t="s">
        <v>500</v>
      </c>
      <c r="J179" s="12">
        <v>194</v>
      </c>
      <c r="K1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BOŚ.6743.194.2016.AA</v>
      </c>
      <c r="L179" s="11">
        <v>42503</v>
      </c>
      <c r="M179" s="12" t="s">
        <v>21</v>
      </c>
      <c r="N179" s="88">
        <f>IF($F179=dane!$B$8,6743+3,(IF($F179=dane!$B$9,6743+4,(IF($F179=dane!$B$10,6743+5,6743)))))</f>
        <v>6743</v>
      </c>
      <c r="O179" s="106"/>
    </row>
    <row r="180" spans="1:15" ht="90" x14ac:dyDescent="0.25">
      <c r="A180" s="79">
        <v>177</v>
      </c>
      <c r="B180" s="14" t="s">
        <v>37</v>
      </c>
      <c r="C180" s="87" t="s">
        <v>501</v>
      </c>
      <c r="D180" s="13">
        <v>42429</v>
      </c>
      <c r="E180" s="98" t="s">
        <v>502</v>
      </c>
      <c r="F180" s="12" t="s">
        <v>16</v>
      </c>
      <c r="G180" s="99" t="s">
        <v>32</v>
      </c>
      <c r="H180" s="99" t="s">
        <v>503</v>
      </c>
      <c r="I180" s="100" t="s">
        <v>504</v>
      </c>
      <c r="J180" s="12">
        <v>34</v>
      </c>
      <c r="K1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BOŚ.6743.34.2016.AŁ</v>
      </c>
      <c r="L180" s="11">
        <v>42467</v>
      </c>
      <c r="M180" s="12" t="s">
        <v>18</v>
      </c>
      <c r="N180" s="88">
        <f>IF($F180=dane!$B$8,6743+3,(IF($F180=dane!$B$9,6743+4,(IF($F180=dane!$B$10,6743+5,6743)))))</f>
        <v>6743</v>
      </c>
      <c r="O180" s="106">
        <v>1</v>
      </c>
    </row>
    <row r="181" spans="1:15" ht="45" x14ac:dyDescent="0.25">
      <c r="A181" s="79">
        <v>178</v>
      </c>
      <c r="B181" s="14" t="s">
        <v>209</v>
      </c>
      <c r="C181" s="87" t="s">
        <v>505</v>
      </c>
      <c r="D181" s="13">
        <v>42429</v>
      </c>
      <c r="E181" s="98" t="s">
        <v>506</v>
      </c>
      <c r="F181" s="12" t="s">
        <v>19</v>
      </c>
      <c r="G181" s="99" t="s">
        <v>28</v>
      </c>
      <c r="H181" s="99" t="s">
        <v>28</v>
      </c>
      <c r="I181" s="100" t="s">
        <v>507</v>
      </c>
      <c r="J181" s="12">
        <v>186</v>
      </c>
      <c r="K1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BOŚ.6743.186.2016.SR</v>
      </c>
      <c r="L181" s="11">
        <v>42444</v>
      </c>
      <c r="M181" s="12" t="s">
        <v>21</v>
      </c>
      <c r="N181" s="88">
        <f>IF($F181=dane!$B$8,6743+3,(IF($F181=dane!$B$9,6743+4,(IF($F181=dane!$B$10,6743+5,6743)))))</f>
        <v>6743</v>
      </c>
      <c r="O181" s="106"/>
    </row>
    <row r="182" spans="1:15" ht="60" x14ac:dyDescent="0.25">
      <c r="A182" s="79">
        <v>179</v>
      </c>
      <c r="B182" s="14" t="s">
        <v>35</v>
      </c>
      <c r="C182" s="87" t="s">
        <v>509</v>
      </c>
      <c r="D182" s="13">
        <v>42430</v>
      </c>
      <c r="E182" s="98" t="s">
        <v>338</v>
      </c>
      <c r="F182" s="12" t="s">
        <v>22</v>
      </c>
      <c r="G182" s="99" t="s">
        <v>31</v>
      </c>
      <c r="H182" s="99" t="s">
        <v>510</v>
      </c>
      <c r="I182" s="100" t="s">
        <v>511</v>
      </c>
      <c r="J182" s="12">
        <v>332</v>
      </c>
      <c r="K1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BOŚ.6743.332.2016.AS</v>
      </c>
      <c r="L182" s="11">
        <v>42458</v>
      </c>
      <c r="M182" s="12" t="s">
        <v>18</v>
      </c>
      <c r="N182" s="88">
        <f>IF($F182=dane!$B$8,6743+3,(IF($F182=dane!$B$9,6743+4,(IF($F182=dane!$B$10,6743+5,6743)))))</f>
        <v>6743</v>
      </c>
      <c r="O182" s="106"/>
    </row>
    <row r="183" spans="1:15" ht="60" x14ac:dyDescent="0.25">
      <c r="A183" s="79">
        <v>180</v>
      </c>
      <c r="B183" s="14" t="s">
        <v>209</v>
      </c>
      <c r="C183" s="87" t="s">
        <v>512</v>
      </c>
      <c r="D183" s="13">
        <v>42430</v>
      </c>
      <c r="E183" s="98" t="s">
        <v>513</v>
      </c>
      <c r="F183" s="12" t="s">
        <v>82</v>
      </c>
      <c r="G183" s="12" t="s">
        <v>20</v>
      </c>
      <c r="H183" s="99" t="s">
        <v>246</v>
      </c>
      <c r="I183" s="100" t="s">
        <v>514</v>
      </c>
      <c r="J183" s="12">
        <v>31</v>
      </c>
      <c r="K1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BOŚ.6746.31.2016.SR</v>
      </c>
      <c r="L183" s="11">
        <v>42459</v>
      </c>
      <c r="M183" s="12" t="s">
        <v>18</v>
      </c>
      <c r="N183" s="88">
        <f>IF($F183=dane!$B$8,6743+3,(IF($F183=dane!$B$9,6743+4,(IF($F183=dane!$B$10,6743+5,6743)))))</f>
        <v>6746</v>
      </c>
      <c r="O183" s="106">
        <v>1</v>
      </c>
    </row>
    <row r="184" spans="1:15" ht="60" x14ac:dyDescent="0.25">
      <c r="A184" s="79">
        <v>181</v>
      </c>
      <c r="B184" s="14" t="s">
        <v>11</v>
      </c>
      <c r="C184" s="87" t="s">
        <v>515</v>
      </c>
      <c r="D184" s="13">
        <v>42430</v>
      </c>
      <c r="E184" s="98" t="s">
        <v>338</v>
      </c>
      <c r="F184" s="12" t="s">
        <v>22</v>
      </c>
      <c r="G184" s="99" t="s">
        <v>31</v>
      </c>
      <c r="H184" s="99" t="s">
        <v>31</v>
      </c>
      <c r="I184" s="100" t="s">
        <v>516</v>
      </c>
      <c r="J184" s="12">
        <v>195</v>
      </c>
      <c r="K1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BOŚ.6743.195.2016.AA</v>
      </c>
      <c r="L184" s="11">
        <v>42444</v>
      </c>
      <c r="M184" s="12" t="s">
        <v>18</v>
      </c>
      <c r="N184" s="88">
        <f>IF($F184=dane!$B$8,6743+3,(IF($F184=dane!$B$9,6743+4,(IF($F184=dane!$B$10,6743+5,6743)))))</f>
        <v>6743</v>
      </c>
      <c r="O184" s="106"/>
    </row>
    <row r="185" spans="1:15" ht="30" x14ac:dyDescent="0.25">
      <c r="A185" s="79">
        <v>182</v>
      </c>
      <c r="B185" s="14" t="s">
        <v>209</v>
      </c>
      <c r="C185" s="87" t="s">
        <v>517</v>
      </c>
      <c r="D185" s="13">
        <v>42431</v>
      </c>
      <c r="E185" s="98" t="s">
        <v>518</v>
      </c>
      <c r="F185" s="12" t="s">
        <v>19</v>
      </c>
      <c r="G185" s="99" t="s">
        <v>28</v>
      </c>
      <c r="H185" s="99" t="s">
        <v>28</v>
      </c>
      <c r="I185" s="100" t="s">
        <v>108</v>
      </c>
      <c r="J185" s="12">
        <v>200</v>
      </c>
      <c r="K1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BOŚ.6743.200.2016.SR</v>
      </c>
      <c r="L185" s="11">
        <v>42447</v>
      </c>
      <c r="M185" s="12" t="s">
        <v>21</v>
      </c>
      <c r="N185" s="88">
        <f>IF($F185=dane!$B$8,6743+3,(IF($F185=dane!$B$9,6743+4,(IF($F185=dane!$B$10,6743+5,6743)))))</f>
        <v>6743</v>
      </c>
      <c r="O185" s="106"/>
    </row>
    <row r="186" spans="1:15" ht="60" x14ac:dyDescent="0.25">
      <c r="A186" s="79">
        <v>183</v>
      </c>
      <c r="B186" s="14" t="s">
        <v>35</v>
      </c>
      <c r="C186" s="87" t="s">
        <v>519</v>
      </c>
      <c r="D186" s="13">
        <v>42431</v>
      </c>
      <c r="E186" s="98" t="s">
        <v>520</v>
      </c>
      <c r="F186" s="12" t="s">
        <v>22</v>
      </c>
      <c r="G186" s="99" t="s">
        <v>31</v>
      </c>
      <c r="H186" s="99" t="s">
        <v>521</v>
      </c>
      <c r="I186" s="100" t="s">
        <v>522</v>
      </c>
      <c r="J186" s="12">
        <v>330</v>
      </c>
      <c r="K1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BOŚ.6743.330.2016.AS</v>
      </c>
      <c r="L186" s="11">
        <v>42460</v>
      </c>
      <c r="M186" s="12" t="s">
        <v>18</v>
      </c>
      <c r="N186" s="88">
        <f>IF($F186=dane!$B$8,6743+3,(IF($F186=dane!$B$9,6743+4,(IF($F186=dane!$B$10,6743+5,6743)))))</f>
        <v>6743</v>
      </c>
      <c r="O186" s="106"/>
    </row>
    <row r="187" spans="1:15" ht="60" x14ac:dyDescent="0.25">
      <c r="A187" s="79">
        <v>184</v>
      </c>
      <c r="B187" s="14" t="s">
        <v>42</v>
      </c>
      <c r="C187" s="87" t="s">
        <v>523</v>
      </c>
      <c r="D187" s="13">
        <v>42431</v>
      </c>
      <c r="E187" s="98" t="s">
        <v>260</v>
      </c>
      <c r="F187" s="12" t="s">
        <v>16</v>
      </c>
      <c r="G187" s="12" t="s">
        <v>17</v>
      </c>
      <c r="H187" s="99" t="s">
        <v>524</v>
      </c>
      <c r="I187" s="100" t="s">
        <v>525</v>
      </c>
      <c r="J187" s="12">
        <v>221</v>
      </c>
      <c r="K1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BOŚ.6743.221.2016.MS</v>
      </c>
      <c r="L187" s="11">
        <v>42482</v>
      </c>
      <c r="M187" s="12" t="s">
        <v>18</v>
      </c>
      <c r="N187" s="88">
        <f>IF($F187=dane!$B$8,6743+3,(IF($F187=dane!$B$9,6743+4,(IF($F187=dane!$B$10,6743+5,6743)))))</f>
        <v>6743</v>
      </c>
      <c r="O187" s="106"/>
    </row>
    <row r="188" spans="1:15" ht="60" x14ac:dyDescent="0.25">
      <c r="A188" s="79">
        <v>185</v>
      </c>
      <c r="B188" s="14" t="s">
        <v>35</v>
      </c>
      <c r="C188" s="87" t="s">
        <v>526</v>
      </c>
      <c r="D188" s="13">
        <v>42431</v>
      </c>
      <c r="E188" s="98" t="s">
        <v>527</v>
      </c>
      <c r="F188" s="12" t="s">
        <v>16</v>
      </c>
      <c r="G188" s="12" t="s">
        <v>31</v>
      </c>
      <c r="H188" s="99" t="s">
        <v>529</v>
      </c>
      <c r="I188" s="100" t="s">
        <v>528</v>
      </c>
      <c r="J188" s="12">
        <v>331</v>
      </c>
      <c r="K1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BOŚ.6743.331.2016.AS</v>
      </c>
      <c r="L188" s="11">
        <v>42461</v>
      </c>
      <c r="M188" s="12" t="s">
        <v>18</v>
      </c>
      <c r="N188" s="88">
        <f>IF($F188=dane!$B$8,6743+3,(IF($F188=dane!$B$9,6743+4,(IF($F188=dane!$B$10,6743+5,6743)))))</f>
        <v>6743</v>
      </c>
      <c r="O188" s="106"/>
    </row>
    <row r="189" spans="1:15" ht="30" x14ac:dyDescent="0.25">
      <c r="A189" s="79">
        <v>186</v>
      </c>
      <c r="B189" s="14" t="s">
        <v>11</v>
      </c>
      <c r="C189" s="87" t="s">
        <v>530</v>
      </c>
      <c r="D189" s="13">
        <v>42431</v>
      </c>
      <c r="E189" s="98" t="s">
        <v>260</v>
      </c>
      <c r="F189" s="12" t="s">
        <v>16</v>
      </c>
      <c r="G189" s="99" t="s">
        <v>23</v>
      </c>
      <c r="H189" s="99" t="s">
        <v>23</v>
      </c>
      <c r="I189" s="100" t="s">
        <v>531</v>
      </c>
      <c r="J189" s="12">
        <v>206</v>
      </c>
      <c r="K1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BOŚ.6743.206.2016.AA</v>
      </c>
      <c r="L189" s="11">
        <v>42445</v>
      </c>
      <c r="M189" s="12" t="s">
        <v>21</v>
      </c>
      <c r="N189" s="88">
        <f>IF($F189=dane!$B$8,6743+3,(IF($F189=dane!$B$9,6743+4,(IF($F189=dane!$B$10,6743+5,6743)))))</f>
        <v>6743</v>
      </c>
      <c r="O189" s="106"/>
    </row>
    <row r="190" spans="1:15" ht="30" x14ac:dyDescent="0.25">
      <c r="A190" s="79">
        <v>187</v>
      </c>
      <c r="B190" s="14" t="s">
        <v>209</v>
      </c>
      <c r="C190" s="87" t="s">
        <v>532</v>
      </c>
      <c r="D190" s="13">
        <v>42432</v>
      </c>
      <c r="E190" s="98" t="s">
        <v>513</v>
      </c>
      <c r="F190" s="12" t="s">
        <v>82</v>
      </c>
      <c r="G190" s="12" t="s">
        <v>28</v>
      </c>
      <c r="H190" s="99" t="s">
        <v>155</v>
      </c>
      <c r="I190" s="100" t="s">
        <v>533</v>
      </c>
      <c r="J190" s="12">
        <v>32</v>
      </c>
      <c r="K1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BOŚ.6746.32.2016.SR</v>
      </c>
      <c r="L190" s="11">
        <v>42447</v>
      </c>
      <c r="M190" s="12" t="s">
        <v>21</v>
      </c>
      <c r="N190" s="88">
        <f>IF($F190=dane!$B$8,6743+3,(IF($F190=dane!$B$9,6743+4,(IF($F190=dane!$B$10,6743+5,6743)))))</f>
        <v>6746</v>
      </c>
      <c r="O190" s="106">
        <v>1</v>
      </c>
    </row>
    <row r="191" spans="1:15" ht="60" x14ac:dyDescent="0.25">
      <c r="A191" s="79">
        <v>188</v>
      </c>
      <c r="B191" s="14" t="s">
        <v>209</v>
      </c>
      <c r="C191" s="87" t="s">
        <v>534</v>
      </c>
      <c r="D191" s="13">
        <v>42432</v>
      </c>
      <c r="E191" s="98" t="s">
        <v>513</v>
      </c>
      <c r="F191" s="12" t="s">
        <v>82</v>
      </c>
      <c r="G191" s="12" t="s">
        <v>28</v>
      </c>
      <c r="H191" s="99" t="s">
        <v>28</v>
      </c>
      <c r="I191" s="100" t="s">
        <v>535</v>
      </c>
      <c r="J191" s="12">
        <v>33</v>
      </c>
      <c r="K1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BOŚ.6746.33.2016.SR</v>
      </c>
      <c r="L191" s="11">
        <v>42460</v>
      </c>
      <c r="M191" s="12" t="s">
        <v>18</v>
      </c>
      <c r="N191" s="88">
        <f>IF($F191=dane!$B$8,6743+3,(IF($F191=dane!$B$9,6743+4,(IF($F191=dane!$B$10,6743+5,6743)))))</f>
        <v>6746</v>
      </c>
      <c r="O191" s="106">
        <v>1</v>
      </c>
    </row>
    <row r="192" spans="1:15" ht="60" x14ac:dyDescent="0.25">
      <c r="A192" s="79">
        <v>189</v>
      </c>
      <c r="B192" s="14" t="s">
        <v>35</v>
      </c>
      <c r="C192" s="87" t="s">
        <v>536</v>
      </c>
      <c r="D192" s="13">
        <v>42432</v>
      </c>
      <c r="E192" s="98" t="s">
        <v>537</v>
      </c>
      <c r="F192" s="12" t="s">
        <v>22</v>
      </c>
      <c r="G192" s="99" t="s">
        <v>31</v>
      </c>
      <c r="H192" s="99" t="s">
        <v>538</v>
      </c>
      <c r="I192" s="100" t="s">
        <v>539</v>
      </c>
      <c r="J192" s="12">
        <v>214</v>
      </c>
      <c r="K1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BOŚ.6743.214.2016.AS</v>
      </c>
      <c r="L192" s="11">
        <v>42461</v>
      </c>
      <c r="M192" s="12" t="s">
        <v>18</v>
      </c>
      <c r="N192" s="88">
        <f>IF($F192=dane!$B$8,6743+3,(IF($F192=dane!$B$9,6743+4,(IF($F192=dane!$B$10,6743+5,6743)))))</f>
        <v>6743</v>
      </c>
      <c r="O192" s="106"/>
    </row>
    <row r="193" spans="1:15" ht="60" x14ac:dyDescent="0.25">
      <c r="A193" s="79">
        <v>190</v>
      </c>
      <c r="B193" s="14" t="s">
        <v>42</v>
      </c>
      <c r="C193" s="87" t="s">
        <v>540</v>
      </c>
      <c r="D193" s="13">
        <v>42432</v>
      </c>
      <c r="E193" s="98" t="s">
        <v>541</v>
      </c>
      <c r="F193" s="12" t="s">
        <v>16</v>
      </c>
      <c r="G193" s="12" t="s">
        <v>17</v>
      </c>
      <c r="H193" s="99" t="s">
        <v>542</v>
      </c>
      <c r="I193" s="100" t="s">
        <v>543</v>
      </c>
      <c r="J193" s="12">
        <v>222</v>
      </c>
      <c r="K1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BOŚ.6743.222.2016.MS</v>
      </c>
      <c r="L193" s="11">
        <v>42459</v>
      </c>
      <c r="M193" s="12" t="s">
        <v>18</v>
      </c>
      <c r="N193" s="88">
        <f>IF($F193=dane!$B$8,6743+3,(IF($F193=dane!$B$9,6743+4,(IF($F193=dane!$B$10,6743+5,6743)))))</f>
        <v>6743</v>
      </c>
      <c r="O193" s="106"/>
    </row>
    <row r="194" spans="1:15" ht="60" x14ac:dyDescent="0.25">
      <c r="A194" s="79">
        <v>191</v>
      </c>
      <c r="B194" s="14" t="s">
        <v>37</v>
      </c>
      <c r="C194" s="87" t="s">
        <v>544</v>
      </c>
      <c r="D194" s="13">
        <v>42432</v>
      </c>
      <c r="E194" s="98" t="s">
        <v>545</v>
      </c>
      <c r="F194" s="12" t="s">
        <v>82</v>
      </c>
      <c r="G194" s="99" t="s">
        <v>32</v>
      </c>
      <c r="H194" s="99" t="s">
        <v>149</v>
      </c>
      <c r="I194" s="100" t="s">
        <v>546</v>
      </c>
      <c r="J194" s="12">
        <v>35</v>
      </c>
      <c r="K1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BOŚ.6746.35.2016.AŁ</v>
      </c>
      <c r="L194" s="11">
        <v>42461</v>
      </c>
      <c r="M194" s="12" t="s">
        <v>18</v>
      </c>
      <c r="N194" s="88">
        <f>IF($F194=dane!$B$8,6743+3,(IF($F194=dane!$B$9,6743+4,(IF($F194=dane!$B$10,6743+5,6743)))))</f>
        <v>6746</v>
      </c>
      <c r="O194" s="106">
        <v>1</v>
      </c>
    </row>
    <row r="195" spans="1:15" ht="45" x14ac:dyDescent="0.25">
      <c r="A195" s="79">
        <v>192</v>
      </c>
      <c r="B195" s="14" t="s">
        <v>209</v>
      </c>
      <c r="C195" s="87" t="s">
        <v>547</v>
      </c>
      <c r="D195" s="13">
        <v>42432</v>
      </c>
      <c r="E195" s="98" t="s">
        <v>548</v>
      </c>
      <c r="F195" s="12" t="s">
        <v>22</v>
      </c>
      <c r="G195" s="12" t="s">
        <v>23</v>
      </c>
      <c r="H195" s="99" t="s">
        <v>549</v>
      </c>
      <c r="I195" s="100" t="s">
        <v>550</v>
      </c>
      <c r="J195" s="12">
        <v>204</v>
      </c>
      <c r="K1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BOŚ.6743.204.2016.SR</v>
      </c>
      <c r="L195" s="11">
        <v>42458</v>
      </c>
      <c r="M195" s="12" t="s">
        <v>21</v>
      </c>
      <c r="N195" s="88">
        <f>IF($F195=dane!$B$8,6743+3,(IF($F195=dane!$B$9,6743+4,(IF($F195=dane!$B$10,6743+5,6743)))))</f>
        <v>6743</v>
      </c>
      <c r="O195" s="106"/>
    </row>
    <row r="196" spans="1:15" ht="60" x14ac:dyDescent="0.25">
      <c r="A196" s="79">
        <v>193</v>
      </c>
      <c r="B196" s="14" t="s">
        <v>209</v>
      </c>
      <c r="C196" s="87" t="s">
        <v>551</v>
      </c>
      <c r="D196" s="13">
        <v>42432</v>
      </c>
      <c r="E196" s="98" t="s">
        <v>552</v>
      </c>
      <c r="F196" s="12" t="s">
        <v>16</v>
      </c>
      <c r="G196" s="99" t="s">
        <v>23</v>
      </c>
      <c r="H196" s="99" t="s">
        <v>555</v>
      </c>
      <c r="I196" s="100" t="s">
        <v>550</v>
      </c>
      <c r="J196" s="12">
        <v>205</v>
      </c>
      <c r="K1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BOŚ.6743.205.2016.SR</v>
      </c>
      <c r="L196" s="11">
        <v>42439</v>
      </c>
      <c r="M196" s="12" t="s">
        <v>18</v>
      </c>
      <c r="N196" s="88">
        <f>IF($F196=dane!$B$8,6743+3,(IF($F196=dane!$B$9,6743+4,(IF($F196=dane!$B$10,6743+5,6743)))))</f>
        <v>6743</v>
      </c>
      <c r="O196" s="106"/>
    </row>
    <row r="197" spans="1:15" ht="60" x14ac:dyDescent="0.25">
      <c r="A197" s="79">
        <v>194</v>
      </c>
      <c r="B197" s="14" t="s">
        <v>209</v>
      </c>
      <c r="C197" s="87" t="s">
        <v>553</v>
      </c>
      <c r="D197" s="13">
        <v>42432</v>
      </c>
      <c r="E197" s="98" t="s">
        <v>554</v>
      </c>
      <c r="F197" s="12" t="s">
        <v>19</v>
      </c>
      <c r="G197" s="99" t="s">
        <v>28</v>
      </c>
      <c r="H197" s="99" t="s">
        <v>28</v>
      </c>
      <c r="I197" s="100" t="s">
        <v>556</v>
      </c>
      <c r="J197" s="12">
        <v>202</v>
      </c>
      <c r="K1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BOŚ.6743.202.2016.SR</v>
      </c>
      <c r="L197" s="11">
        <v>42443</v>
      </c>
      <c r="M197" s="12" t="s">
        <v>18</v>
      </c>
      <c r="N197" s="88">
        <f>IF($F197=dane!$B$8,6743+3,(IF($F197=dane!$B$9,6743+4,(IF($F197=dane!$B$10,6743+5,6743)))))</f>
        <v>6743</v>
      </c>
      <c r="O197" s="106"/>
    </row>
    <row r="198" spans="1:15" ht="60" x14ac:dyDescent="0.25">
      <c r="A198" s="79">
        <v>195</v>
      </c>
      <c r="B198" s="14" t="s">
        <v>209</v>
      </c>
      <c r="C198" s="87" t="s">
        <v>557</v>
      </c>
      <c r="D198" s="13">
        <v>42432</v>
      </c>
      <c r="E198" s="98" t="s">
        <v>554</v>
      </c>
      <c r="F198" s="12" t="s">
        <v>19</v>
      </c>
      <c r="G198" s="99" t="s">
        <v>28</v>
      </c>
      <c r="H198" s="99" t="s">
        <v>28</v>
      </c>
      <c r="I198" s="100" t="s">
        <v>223</v>
      </c>
      <c r="J198" s="12">
        <v>203</v>
      </c>
      <c r="K1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BOŚ.6743.203.2016.SR</v>
      </c>
      <c r="L198" s="11">
        <v>42443</v>
      </c>
      <c r="M198" s="12" t="s">
        <v>18</v>
      </c>
      <c r="N198" s="88">
        <f>IF($F198=dane!$B$8,6743+3,(IF($F198=dane!$B$9,6743+4,(IF($F198=dane!$B$10,6743+5,6743)))))</f>
        <v>6743</v>
      </c>
      <c r="O198" s="106"/>
    </row>
    <row r="199" spans="1:15" ht="60" x14ac:dyDescent="0.25">
      <c r="A199" s="79">
        <v>196</v>
      </c>
      <c r="B199" s="14" t="s">
        <v>35</v>
      </c>
      <c r="C199" s="87" t="s">
        <v>558</v>
      </c>
      <c r="D199" s="13">
        <v>42432</v>
      </c>
      <c r="E199" s="121" t="s">
        <v>559</v>
      </c>
      <c r="F199" s="12" t="s">
        <v>82</v>
      </c>
      <c r="G199" s="99" t="s">
        <v>29</v>
      </c>
      <c r="H199" s="99" t="s">
        <v>561</v>
      </c>
      <c r="I199" s="100" t="s">
        <v>560</v>
      </c>
      <c r="J199" s="12">
        <v>324</v>
      </c>
      <c r="K1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BOŚ.6746.324.2016.AS</v>
      </c>
      <c r="L199" s="11">
        <v>42460</v>
      </c>
      <c r="M199" s="12" t="s">
        <v>18</v>
      </c>
      <c r="N199" s="88">
        <f>IF($F199=dane!$B$8,6743+3,(IF($F199=dane!$B$9,6743+4,(IF($F199=dane!$B$10,6743+5,6743)))))</f>
        <v>6746</v>
      </c>
      <c r="O199" s="106"/>
    </row>
    <row r="200" spans="1:15" ht="60" x14ac:dyDescent="0.25">
      <c r="A200" s="79">
        <v>197</v>
      </c>
      <c r="B200" s="14" t="s">
        <v>37</v>
      </c>
      <c r="C200" s="87" t="s">
        <v>566</v>
      </c>
      <c r="D200" s="13">
        <v>42433</v>
      </c>
      <c r="E200" s="98" t="s">
        <v>263</v>
      </c>
      <c r="F200" s="12" t="s">
        <v>16</v>
      </c>
      <c r="G200" s="12" t="s">
        <v>28</v>
      </c>
      <c r="H200" s="99" t="s">
        <v>28</v>
      </c>
      <c r="I200" s="100" t="s">
        <v>567</v>
      </c>
      <c r="J200" s="12">
        <v>210</v>
      </c>
      <c r="K2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BOŚ.6743.210.2016.AŁ</v>
      </c>
      <c r="L200" s="11">
        <v>42459</v>
      </c>
      <c r="M200" s="12" t="s">
        <v>18</v>
      </c>
      <c r="N200" s="88">
        <f>IF($F200=dane!$B$8,6743+3,(IF($F200=dane!$B$9,6743+4,(IF($F200=dane!$B$10,6743+5,6743)))))</f>
        <v>6743</v>
      </c>
      <c r="O200" s="106"/>
    </row>
    <row r="201" spans="1:15" ht="45" x14ac:dyDescent="0.25">
      <c r="A201" s="79">
        <v>198</v>
      </c>
      <c r="B201" s="14" t="s">
        <v>42</v>
      </c>
      <c r="C201" s="87" t="s">
        <v>568</v>
      </c>
      <c r="D201" s="13">
        <v>42433</v>
      </c>
      <c r="E201" s="98" t="s">
        <v>569</v>
      </c>
      <c r="F201" s="12" t="s">
        <v>81</v>
      </c>
      <c r="G201" s="12" t="s">
        <v>17</v>
      </c>
      <c r="H201" s="99" t="s">
        <v>570</v>
      </c>
      <c r="I201" s="100" t="s">
        <v>571</v>
      </c>
      <c r="J201" s="12">
        <v>14</v>
      </c>
      <c r="K2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BOŚ.6748.14.2016.MS</v>
      </c>
      <c r="L201" s="11">
        <v>42460</v>
      </c>
      <c r="M201" s="12" t="s">
        <v>30</v>
      </c>
      <c r="N201" s="88">
        <f>IF($F201=dane!$B$8,6743+3,(IF($F201=dane!$B$9,6743+4,(IF($F201=dane!$B$10,6743+5,6743)))))</f>
        <v>6748</v>
      </c>
      <c r="O201" s="106"/>
    </row>
    <row r="202" spans="1:15" ht="60" x14ac:dyDescent="0.25">
      <c r="A202" s="79">
        <v>199</v>
      </c>
      <c r="B202" s="14" t="s">
        <v>11</v>
      </c>
      <c r="C202" s="87" t="s">
        <v>572</v>
      </c>
      <c r="D202" s="13">
        <v>42433</v>
      </c>
      <c r="E202" s="98" t="s">
        <v>338</v>
      </c>
      <c r="F202" s="12" t="s">
        <v>22</v>
      </c>
      <c r="G202" s="12" t="s">
        <v>31</v>
      </c>
      <c r="H202" s="99" t="s">
        <v>573</v>
      </c>
      <c r="I202" s="100" t="s">
        <v>721</v>
      </c>
      <c r="J202" s="12">
        <v>208</v>
      </c>
      <c r="K2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BOŚ.6743.208.2016.AA</v>
      </c>
      <c r="L202" s="11">
        <v>42465</v>
      </c>
      <c r="M202" s="12" t="s">
        <v>18</v>
      </c>
      <c r="N202" s="88">
        <f>IF($F202=dane!$B$8,6743+3,(IF($F202=dane!$B$9,6743+4,(IF($F202=dane!$B$10,6743+5,6743)))))</f>
        <v>6743</v>
      </c>
      <c r="O202" s="106"/>
    </row>
    <row r="203" spans="1:15" ht="60" x14ac:dyDescent="0.25">
      <c r="A203" s="79">
        <v>200</v>
      </c>
      <c r="B203" s="14" t="s">
        <v>63</v>
      </c>
      <c r="C203" s="87" t="s">
        <v>574</v>
      </c>
      <c r="D203" s="13">
        <v>42433</v>
      </c>
      <c r="E203" s="98" t="s">
        <v>575</v>
      </c>
      <c r="F203" s="12" t="s">
        <v>16</v>
      </c>
      <c r="G203" s="12" t="s">
        <v>32</v>
      </c>
      <c r="H203" s="99" t="s">
        <v>576</v>
      </c>
      <c r="I203" s="100" t="s">
        <v>577</v>
      </c>
      <c r="J203" s="12">
        <v>211</v>
      </c>
      <c r="K2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BOŚ.6743.211.2016.AP</v>
      </c>
      <c r="L203" s="11">
        <v>42443</v>
      </c>
      <c r="M203" s="12" t="s">
        <v>18</v>
      </c>
      <c r="N203" s="88">
        <f>IF($F203=dane!$B$8,6743+3,(IF($F203=dane!$B$9,6743+4,(IF($F203=dane!$B$10,6743+5,6743)))))</f>
        <v>6743</v>
      </c>
      <c r="O203" s="106"/>
    </row>
    <row r="204" spans="1:15" ht="60" x14ac:dyDescent="0.25">
      <c r="A204" s="79">
        <v>201</v>
      </c>
      <c r="B204" s="14" t="s">
        <v>63</v>
      </c>
      <c r="C204" s="87" t="s">
        <v>578</v>
      </c>
      <c r="D204" s="13">
        <v>42433</v>
      </c>
      <c r="E204" s="98" t="s">
        <v>513</v>
      </c>
      <c r="F204" s="12" t="s">
        <v>82</v>
      </c>
      <c r="G204" s="12" t="s">
        <v>28</v>
      </c>
      <c r="H204" s="99" t="s">
        <v>284</v>
      </c>
      <c r="I204" s="100" t="s">
        <v>579</v>
      </c>
      <c r="J204" s="12">
        <v>36</v>
      </c>
      <c r="K2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BOŚ.6746.36.2016.AP</v>
      </c>
      <c r="L204" s="11">
        <v>42443</v>
      </c>
      <c r="M204" s="12" t="s">
        <v>18</v>
      </c>
      <c r="N204" s="88">
        <f>IF($F204=dane!$B$8,6743+3,(IF($F204=dane!$B$9,6743+4,(IF($F204=dane!$B$10,6743+5,6743)))))</f>
        <v>6746</v>
      </c>
      <c r="O204" s="106"/>
    </row>
    <row r="205" spans="1:15" ht="60" x14ac:dyDescent="0.25">
      <c r="A205" s="79">
        <v>202</v>
      </c>
      <c r="B205" s="14" t="s">
        <v>63</v>
      </c>
      <c r="C205" s="87" t="s">
        <v>580</v>
      </c>
      <c r="D205" s="13">
        <v>42433</v>
      </c>
      <c r="E205" s="98" t="s">
        <v>413</v>
      </c>
      <c r="F205" s="12" t="s">
        <v>16</v>
      </c>
      <c r="G205" s="12" t="s">
        <v>28</v>
      </c>
      <c r="H205" s="99" t="s">
        <v>458</v>
      </c>
      <c r="I205" s="100" t="s">
        <v>581</v>
      </c>
      <c r="J205" s="12">
        <v>212</v>
      </c>
      <c r="K2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BOŚ.6743.212.2016.AP</v>
      </c>
      <c r="L205" s="11">
        <v>42443</v>
      </c>
      <c r="M205" s="12" t="s">
        <v>18</v>
      </c>
      <c r="N205" s="88">
        <f>IF($F205=dane!$B$8,6743+3,(IF($F205=dane!$B$9,6743+4,(IF($F205=dane!$B$10,6743+5,6743)))))</f>
        <v>6743</v>
      </c>
      <c r="O205" s="106"/>
    </row>
    <row r="206" spans="1:15" ht="60" x14ac:dyDescent="0.25">
      <c r="A206" s="79">
        <v>203</v>
      </c>
      <c r="B206" s="14" t="s">
        <v>35</v>
      </c>
      <c r="C206" s="87" t="s">
        <v>582</v>
      </c>
      <c r="D206" s="13">
        <v>42436</v>
      </c>
      <c r="E206" s="98" t="s">
        <v>338</v>
      </c>
      <c r="F206" s="12" t="s">
        <v>22</v>
      </c>
      <c r="G206" s="12" t="s">
        <v>29</v>
      </c>
      <c r="H206" s="99" t="s">
        <v>583</v>
      </c>
      <c r="I206" s="100" t="s">
        <v>584</v>
      </c>
      <c r="J206" s="12">
        <v>333</v>
      </c>
      <c r="K2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BOŚ.6743.333.2016.AS</v>
      </c>
      <c r="L206" s="11">
        <v>42464</v>
      </c>
      <c r="M206" s="12" t="s">
        <v>18</v>
      </c>
      <c r="N206" s="88">
        <f>IF($F206=dane!$B$8,6743+3,(IF($F206=dane!$B$9,6743+4,(IF($F206=dane!$B$10,6743+5,6743)))))</f>
        <v>6743</v>
      </c>
      <c r="O206" s="106"/>
    </row>
    <row r="207" spans="1:15" ht="60" x14ac:dyDescent="0.25">
      <c r="A207" s="79">
        <v>204</v>
      </c>
      <c r="B207" s="14" t="s">
        <v>209</v>
      </c>
      <c r="C207" s="87" t="s">
        <v>585</v>
      </c>
      <c r="D207" s="13">
        <v>42436</v>
      </c>
      <c r="E207" s="98" t="s">
        <v>586</v>
      </c>
      <c r="F207" s="12" t="s">
        <v>16</v>
      </c>
      <c r="G207" s="12" t="s">
        <v>28</v>
      </c>
      <c r="H207" s="99" t="s">
        <v>587</v>
      </c>
      <c r="I207" s="100" t="s">
        <v>588</v>
      </c>
      <c r="J207" s="12">
        <v>217</v>
      </c>
      <c r="K2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BOŚ.6743.217.2016.SR</v>
      </c>
      <c r="L207" s="11">
        <v>42446</v>
      </c>
      <c r="M207" s="12" t="s">
        <v>18</v>
      </c>
      <c r="N207" s="88">
        <f>IF($F207=dane!$B$8,6743+3,(IF($F207=dane!$B$9,6743+4,(IF($F207=dane!$B$10,6743+5,6743)))))</f>
        <v>6743</v>
      </c>
      <c r="O207" s="106"/>
    </row>
    <row r="208" spans="1:15" ht="60" x14ac:dyDescent="0.25">
      <c r="A208" s="79">
        <v>205</v>
      </c>
      <c r="B208" s="14" t="s">
        <v>209</v>
      </c>
      <c r="C208" s="87" t="s">
        <v>589</v>
      </c>
      <c r="D208" s="13">
        <v>42436</v>
      </c>
      <c r="E208" s="98" t="s">
        <v>260</v>
      </c>
      <c r="F208" s="12" t="s">
        <v>16</v>
      </c>
      <c r="G208" s="99" t="s">
        <v>20</v>
      </c>
      <c r="H208" s="99" t="s">
        <v>168</v>
      </c>
      <c r="I208" s="100" t="s">
        <v>590</v>
      </c>
      <c r="J208" s="12">
        <v>218</v>
      </c>
      <c r="K2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BOŚ.6743.218.2016.SR</v>
      </c>
      <c r="L208" s="11">
        <v>42465</v>
      </c>
      <c r="M208" s="12" t="s">
        <v>18</v>
      </c>
      <c r="N208" s="88">
        <f>IF($F208=dane!$B$8,6743+3,(IF($F208=dane!$B$9,6743+4,(IF($F208=dane!$B$10,6743+5,6743)))))</f>
        <v>6743</v>
      </c>
      <c r="O208" s="106"/>
    </row>
    <row r="209" spans="1:15" ht="60" x14ac:dyDescent="0.25">
      <c r="A209" s="79">
        <v>206</v>
      </c>
      <c r="B209" s="14" t="s">
        <v>36</v>
      </c>
      <c r="C209" s="87" t="s">
        <v>591</v>
      </c>
      <c r="D209" s="13">
        <v>42436</v>
      </c>
      <c r="E209" s="98" t="s">
        <v>592</v>
      </c>
      <c r="F209" s="12" t="s">
        <v>19</v>
      </c>
      <c r="G209" s="12" t="s">
        <v>28</v>
      </c>
      <c r="H209" s="99" t="s">
        <v>28</v>
      </c>
      <c r="I209" s="100" t="s">
        <v>593</v>
      </c>
      <c r="J209" s="12">
        <v>215</v>
      </c>
      <c r="K2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BOŚ.6743.215.2016.KŻ</v>
      </c>
      <c r="L209" s="11">
        <v>42489</v>
      </c>
      <c r="M209" s="12" t="s">
        <v>18</v>
      </c>
      <c r="N209" s="88">
        <f>IF($F209=dane!$B$8,6743+3,(IF($F209=dane!$B$9,6743+4,(IF($F209=dane!$B$10,6743+5,6743)))))</f>
        <v>6743</v>
      </c>
      <c r="O209" s="106"/>
    </row>
    <row r="210" spans="1:15" ht="60" x14ac:dyDescent="0.25">
      <c r="A210" s="79">
        <v>207</v>
      </c>
      <c r="B210" s="14" t="s">
        <v>11</v>
      </c>
      <c r="C210" s="87" t="s">
        <v>594</v>
      </c>
      <c r="D210" s="13">
        <v>42436</v>
      </c>
      <c r="E210" s="98" t="s">
        <v>595</v>
      </c>
      <c r="F210" s="12" t="s">
        <v>22</v>
      </c>
      <c r="G210" s="12" t="s">
        <v>23</v>
      </c>
      <c r="H210" s="99" t="s">
        <v>23</v>
      </c>
      <c r="I210" s="100" t="s">
        <v>596</v>
      </c>
      <c r="J210" s="12">
        <v>209</v>
      </c>
      <c r="K2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BOŚ.6743.209.2016.AA</v>
      </c>
      <c r="L210" s="11">
        <v>42465</v>
      </c>
      <c r="M210" s="12" t="s">
        <v>18</v>
      </c>
      <c r="N210" s="88">
        <f>IF($F210=dane!$B$8,6743+3,(IF($F210=dane!$B$9,6743+4,(IF($F210=dane!$B$10,6743+5,6743)))))</f>
        <v>6743</v>
      </c>
      <c r="O210" s="106"/>
    </row>
    <row r="211" spans="1:15" ht="30" x14ac:dyDescent="0.25">
      <c r="A211" s="79">
        <v>208</v>
      </c>
      <c r="B211" s="14" t="s">
        <v>209</v>
      </c>
      <c r="C211" s="87" t="s">
        <v>597</v>
      </c>
      <c r="D211" s="13">
        <v>42437</v>
      </c>
      <c r="E211" s="98" t="s">
        <v>598</v>
      </c>
      <c r="F211" s="12" t="s">
        <v>82</v>
      </c>
      <c r="G211" s="12" t="s">
        <v>25</v>
      </c>
      <c r="H211" s="99" t="s">
        <v>432</v>
      </c>
      <c r="I211" s="100" t="s">
        <v>599</v>
      </c>
      <c r="J211" s="12">
        <v>38</v>
      </c>
      <c r="K2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BOŚ.6746.38.2016.SR</v>
      </c>
      <c r="L211" s="11">
        <v>42443</v>
      </c>
      <c r="M211" s="12" t="s">
        <v>21</v>
      </c>
      <c r="N211" s="88">
        <f>IF($F211=dane!$B$8,6743+3,(IF($F211=dane!$B$9,6743+4,(IF($F211=dane!$B$10,6743+5,6743)))))</f>
        <v>6746</v>
      </c>
      <c r="O211" s="106"/>
    </row>
    <row r="212" spans="1:15" ht="60" x14ac:dyDescent="0.25">
      <c r="A212" s="79">
        <v>209</v>
      </c>
      <c r="B212" s="14" t="s">
        <v>35</v>
      </c>
      <c r="C212" s="87" t="s">
        <v>600</v>
      </c>
      <c r="D212" s="13">
        <v>42437</v>
      </c>
      <c r="E212" s="98" t="s">
        <v>527</v>
      </c>
      <c r="F212" s="12" t="s">
        <v>16</v>
      </c>
      <c r="G212" s="99" t="s">
        <v>29</v>
      </c>
      <c r="H212" s="99" t="s">
        <v>601</v>
      </c>
      <c r="I212" s="100" t="s">
        <v>602</v>
      </c>
      <c r="J212" s="12">
        <v>334</v>
      </c>
      <c r="K2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BOŚ.6743.334.2016.AS</v>
      </c>
      <c r="L212" s="11">
        <v>42465</v>
      </c>
      <c r="M212" s="12" t="s">
        <v>18</v>
      </c>
      <c r="N212" s="88">
        <f>IF($F212=dane!$B$8,6743+3,(IF($F212=dane!$B$9,6743+4,(IF($F212=dane!$B$10,6743+5,6743)))))</f>
        <v>6743</v>
      </c>
      <c r="O212" s="106"/>
    </row>
    <row r="213" spans="1:15" ht="60" x14ac:dyDescent="0.25">
      <c r="A213" s="79">
        <v>210</v>
      </c>
      <c r="B213" s="14" t="s">
        <v>209</v>
      </c>
      <c r="C213" s="87" t="s">
        <v>603</v>
      </c>
      <c r="D213" s="13">
        <v>42437</v>
      </c>
      <c r="E213" s="98" t="s">
        <v>604</v>
      </c>
      <c r="F213" s="12" t="s">
        <v>22</v>
      </c>
      <c r="G213" s="99" t="s">
        <v>25</v>
      </c>
      <c r="H213" s="99" t="s">
        <v>605</v>
      </c>
      <c r="I213" s="100" t="s">
        <v>596</v>
      </c>
      <c r="J213" s="12">
        <v>220</v>
      </c>
      <c r="K2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BOŚ.6743.220.2016.SR</v>
      </c>
      <c r="L213" s="11">
        <v>42443</v>
      </c>
      <c r="M213" s="12" t="s">
        <v>18</v>
      </c>
      <c r="N213" s="88">
        <f>IF($F213=dane!$B$8,6743+3,(IF($F213=dane!$B$9,6743+4,(IF($F213=dane!$B$10,6743+5,6743)))))</f>
        <v>6743</v>
      </c>
      <c r="O213" s="106"/>
    </row>
    <row r="214" spans="1:15" ht="75" x14ac:dyDescent="0.25">
      <c r="A214" s="79">
        <v>211</v>
      </c>
      <c r="B214" s="14" t="s">
        <v>42</v>
      </c>
      <c r="C214" s="87" t="s">
        <v>606</v>
      </c>
      <c r="D214" s="13">
        <v>42437</v>
      </c>
      <c r="E214" s="98" t="s">
        <v>607</v>
      </c>
      <c r="F214" s="12" t="s">
        <v>22</v>
      </c>
      <c r="G214" s="12" t="s">
        <v>17</v>
      </c>
      <c r="H214" s="99" t="s">
        <v>86</v>
      </c>
      <c r="I214" s="100" t="s">
        <v>608</v>
      </c>
      <c r="J214" s="12">
        <v>223</v>
      </c>
      <c r="K2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BOŚ.6743.223.2016.MS</v>
      </c>
      <c r="L214" s="11">
        <v>42466</v>
      </c>
      <c r="M214" s="12" t="s">
        <v>18</v>
      </c>
      <c r="N214" s="88">
        <f>IF($F214=dane!$B$8,6743+3,(IF($F214=dane!$B$9,6743+4,(IF($F214=dane!$B$10,6743+5,6743)))))</f>
        <v>6743</v>
      </c>
      <c r="O214" s="106"/>
    </row>
    <row r="215" spans="1:15" ht="45" x14ac:dyDescent="0.25">
      <c r="A215" s="79">
        <v>212</v>
      </c>
      <c r="B215" s="14" t="s">
        <v>209</v>
      </c>
      <c r="C215" s="87" t="s">
        <v>609</v>
      </c>
      <c r="D215" s="13">
        <v>42437</v>
      </c>
      <c r="E215" s="98" t="s">
        <v>610</v>
      </c>
      <c r="F215" s="12" t="s">
        <v>16</v>
      </c>
      <c r="G215" s="99" t="s">
        <v>28</v>
      </c>
      <c r="H215" s="99" t="s">
        <v>611</v>
      </c>
      <c r="I215" s="100" t="s">
        <v>272</v>
      </c>
      <c r="J215" s="12">
        <v>219</v>
      </c>
      <c r="K2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BOŚ.6743.219.2016.SR</v>
      </c>
      <c r="L215" s="11">
        <v>42439</v>
      </c>
      <c r="M215" s="12" t="s">
        <v>60</v>
      </c>
      <c r="N215" s="88">
        <f>IF($F215=dane!$B$8,6743+3,(IF($F215=dane!$B$9,6743+4,(IF($F215=dane!$B$10,6743+5,6743)))))</f>
        <v>6743</v>
      </c>
      <c r="O215" s="106"/>
    </row>
    <row r="216" spans="1:15" ht="60" x14ac:dyDescent="0.25">
      <c r="A216" s="79">
        <v>213</v>
      </c>
      <c r="B216" s="14" t="s">
        <v>35</v>
      </c>
      <c r="C216" s="87" t="s">
        <v>612</v>
      </c>
      <c r="D216" s="13">
        <v>42437</v>
      </c>
      <c r="E216" s="98" t="s">
        <v>613</v>
      </c>
      <c r="F216" s="12" t="s">
        <v>22</v>
      </c>
      <c r="G216" s="12" t="s">
        <v>29</v>
      </c>
      <c r="H216" s="99" t="s">
        <v>614</v>
      </c>
      <c r="I216" s="100" t="s">
        <v>571</v>
      </c>
      <c r="J216" s="12">
        <v>341</v>
      </c>
      <c r="K2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BOŚ.6743.341.2016.AS</v>
      </c>
      <c r="L216" s="11">
        <v>42468</v>
      </c>
      <c r="M216" s="12" t="s">
        <v>18</v>
      </c>
      <c r="N216" s="88">
        <f>IF($F216=dane!$B$8,6743+3,(IF($F216=dane!$B$9,6743+4,(IF($F216=dane!$B$10,6743+5,6743)))))</f>
        <v>6743</v>
      </c>
      <c r="O216" s="106"/>
    </row>
    <row r="217" spans="1:15" ht="60" x14ac:dyDescent="0.25">
      <c r="A217" s="79">
        <v>214</v>
      </c>
      <c r="B217" s="14" t="s">
        <v>35</v>
      </c>
      <c r="C217" s="87" t="s">
        <v>615</v>
      </c>
      <c r="D217" s="13">
        <v>42437</v>
      </c>
      <c r="E217" s="98" t="s">
        <v>616</v>
      </c>
      <c r="F217" s="12" t="s">
        <v>16</v>
      </c>
      <c r="G217" s="99" t="s">
        <v>31</v>
      </c>
      <c r="H217" s="99" t="s">
        <v>617</v>
      </c>
      <c r="I217" s="100" t="s">
        <v>618</v>
      </c>
      <c r="J217" s="12">
        <v>340</v>
      </c>
      <c r="K2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BOŚ.6743.340.2016.AS</v>
      </c>
      <c r="L217" s="11">
        <v>42468</v>
      </c>
      <c r="M217" s="12" t="s">
        <v>18</v>
      </c>
      <c r="N217" s="88">
        <f>IF($F217=dane!$B$8,6743+3,(IF($F217=dane!$B$9,6743+4,(IF($F217=dane!$B$10,6743+5,6743)))))</f>
        <v>6743</v>
      </c>
      <c r="O217" s="106"/>
    </row>
    <row r="218" spans="1:15" ht="60" x14ac:dyDescent="0.25">
      <c r="A218" s="79">
        <v>215</v>
      </c>
      <c r="B218" s="14" t="s">
        <v>37</v>
      </c>
      <c r="C218" s="87" t="s">
        <v>619</v>
      </c>
      <c r="D218" s="13">
        <v>42437</v>
      </c>
      <c r="E218" s="98" t="s">
        <v>513</v>
      </c>
      <c r="F218" s="12" t="s">
        <v>82</v>
      </c>
      <c r="G218" s="99" t="s">
        <v>32</v>
      </c>
      <c r="H218" s="99" t="s">
        <v>149</v>
      </c>
      <c r="I218" s="100" t="s">
        <v>620</v>
      </c>
      <c r="J218" s="12">
        <v>37</v>
      </c>
      <c r="K2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BOŚ.6746.37.2016.AŁ</v>
      </c>
      <c r="L218" s="11">
        <v>42467</v>
      </c>
      <c r="M218" s="12" t="s">
        <v>18</v>
      </c>
      <c r="N218" s="88">
        <f>IF($F218=dane!$B$8,6743+3,(IF($F218=dane!$B$9,6743+4,(IF($F218=dane!$B$10,6743+5,6743)))))</f>
        <v>6746</v>
      </c>
      <c r="O218" s="106">
        <v>1</v>
      </c>
    </row>
    <row r="219" spans="1:15" ht="60" x14ac:dyDescent="0.25">
      <c r="A219" s="79">
        <v>216</v>
      </c>
      <c r="B219" s="14" t="s">
        <v>36</v>
      </c>
      <c r="C219" s="87" t="s">
        <v>621</v>
      </c>
      <c r="D219" s="13">
        <v>42437</v>
      </c>
      <c r="E219" s="98" t="s">
        <v>622</v>
      </c>
      <c r="F219" s="12" t="s">
        <v>16</v>
      </c>
      <c r="G219" s="99" t="s">
        <v>28</v>
      </c>
      <c r="H219" s="99" t="s">
        <v>284</v>
      </c>
      <c r="I219" s="100" t="s">
        <v>623</v>
      </c>
      <c r="J219" s="12">
        <v>216</v>
      </c>
      <c r="K2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BOŚ.6743.216.2016.KŻ</v>
      </c>
      <c r="L219" s="11">
        <v>42468</v>
      </c>
      <c r="M219" s="12" t="s">
        <v>18</v>
      </c>
      <c r="N219" s="88">
        <f>IF($F219=dane!$B$8,6743+3,(IF($F219=dane!$B$9,6743+4,(IF($F219=dane!$B$10,6743+5,6743)))))</f>
        <v>6743</v>
      </c>
      <c r="O219" s="106"/>
    </row>
    <row r="220" spans="1:15" ht="60" x14ac:dyDescent="0.25">
      <c r="A220" s="79">
        <v>217</v>
      </c>
      <c r="B220" s="14" t="s">
        <v>35</v>
      </c>
      <c r="C220" s="87" t="s">
        <v>624</v>
      </c>
      <c r="D220" s="13">
        <v>42438</v>
      </c>
      <c r="E220" s="98" t="s">
        <v>338</v>
      </c>
      <c r="F220" s="12" t="s">
        <v>22</v>
      </c>
      <c r="G220" s="99" t="s">
        <v>29</v>
      </c>
      <c r="H220" s="99" t="s">
        <v>625</v>
      </c>
      <c r="I220" s="100" t="s">
        <v>626</v>
      </c>
      <c r="J220" s="12">
        <v>342</v>
      </c>
      <c r="K2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BOŚ.6743.342.2016.AS</v>
      </c>
      <c r="L220" s="11">
        <v>42469</v>
      </c>
      <c r="M220" s="12" t="s">
        <v>18</v>
      </c>
      <c r="N220" s="88">
        <f>IF($F220=dane!$B$8,6743+3,(IF($F220=dane!$B$9,6743+4,(IF($F220=dane!$B$10,6743+5,6743)))))</f>
        <v>6743</v>
      </c>
      <c r="O220" s="106"/>
    </row>
    <row r="221" spans="1:15" ht="60" x14ac:dyDescent="0.25">
      <c r="A221" s="79">
        <v>218</v>
      </c>
      <c r="B221" s="14" t="s">
        <v>209</v>
      </c>
      <c r="C221" s="87" t="s">
        <v>627</v>
      </c>
      <c r="D221" s="13">
        <v>42438</v>
      </c>
      <c r="E221" s="98" t="s">
        <v>628</v>
      </c>
      <c r="F221" s="12" t="s">
        <v>16</v>
      </c>
      <c r="G221" s="12" t="s">
        <v>20</v>
      </c>
      <c r="H221" s="99" t="s">
        <v>246</v>
      </c>
      <c r="I221" s="100" t="s">
        <v>629</v>
      </c>
      <c r="J221" s="12">
        <v>224</v>
      </c>
      <c r="K2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BOŚ.6743.224.2016.SR</v>
      </c>
      <c r="L221" s="11">
        <v>42451</v>
      </c>
      <c r="M221" s="12" t="s">
        <v>18</v>
      </c>
      <c r="N221" s="88">
        <f>IF($F221=dane!$B$8,6743+3,(IF($F221=dane!$B$9,6743+4,(IF($F221=dane!$B$10,6743+5,6743)))))</f>
        <v>6743</v>
      </c>
      <c r="O221" s="106"/>
    </row>
    <row r="222" spans="1:15" ht="60" x14ac:dyDescent="0.25">
      <c r="A222" s="79">
        <v>219</v>
      </c>
      <c r="B222" s="14" t="s">
        <v>209</v>
      </c>
      <c r="C222" s="87" t="s">
        <v>630</v>
      </c>
      <c r="D222" s="13">
        <v>42438</v>
      </c>
      <c r="E222" s="98" t="s">
        <v>631</v>
      </c>
      <c r="F222" s="12" t="s">
        <v>19</v>
      </c>
      <c r="G222" s="12" t="s">
        <v>28</v>
      </c>
      <c r="H222" s="99" t="s">
        <v>284</v>
      </c>
      <c r="I222" s="100" t="s">
        <v>632</v>
      </c>
      <c r="J222" s="12">
        <v>225</v>
      </c>
      <c r="K2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BOŚ.6743.225.2016.SR</v>
      </c>
      <c r="L222" s="11">
        <v>42452</v>
      </c>
      <c r="M222" s="12" t="s">
        <v>18</v>
      </c>
      <c r="N222" s="88">
        <f>IF($F222=dane!$B$8,6743+3,(IF($F222=dane!$B$9,6743+4,(IF($F222=dane!$B$10,6743+5,6743)))))</f>
        <v>6743</v>
      </c>
      <c r="O222" s="106"/>
    </row>
    <row r="223" spans="1:15" ht="45" x14ac:dyDescent="0.25">
      <c r="A223" s="79">
        <v>220</v>
      </c>
      <c r="B223" s="14" t="s">
        <v>209</v>
      </c>
      <c r="C223" s="87" t="s">
        <v>633</v>
      </c>
      <c r="D223" s="13">
        <v>42438</v>
      </c>
      <c r="E223" s="98" t="s">
        <v>634</v>
      </c>
      <c r="F223" s="12" t="s">
        <v>81</v>
      </c>
      <c r="G223" s="99" t="s">
        <v>28</v>
      </c>
      <c r="H223" s="99" t="s">
        <v>635</v>
      </c>
      <c r="I223" s="100" t="s">
        <v>636</v>
      </c>
      <c r="J223" s="12">
        <v>15</v>
      </c>
      <c r="K2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BOŚ.6748.15.2016.SR</v>
      </c>
      <c r="L223" s="11">
        <v>42451</v>
      </c>
      <c r="M223" s="12" t="s">
        <v>21</v>
      </c>
      <c r="N223" s="88">
        <f>IF($F223=dane!$B$8,6743+3,(IF($F223=dane!$B$9,6743+4,(IF($F223=dane!$B$10,6743+5,6743)))))</f>
        <v>6748</v>
      </c>
      <c r="O223" s="106"/>
    </row>
    <row r="224" spans="1:15" ht="60" x14ac:dyDescent="0.25">
      <c r="A224" s="79">
        <v>221</v>
      </c>
      <c r="B224" s="14" t="s">
        <v>35</v>
      </c>
      <c r="C224" s="87" t="s">
        <v>638</v>
      </c>
      <c r="D224" s="13">
        <v>42439</v>
      </c>
      <c r="E224" s="98" t="s">
        <v>336</v>
      </c>
      <c r="F224" s="12" t="s">
        <v>16</v>
      </c>
      <c r="G224" s="99" t="s">
        <v>29</v>
      </c>
      <c r="H224" s="99" t="s">
        <v>639</v>
      </c>
      <c r="I224" s="100" t="s">
        <v>640</v>
      </c>
      <c r="J224" s="12">
        <v>357</v>
      </c>
      <c r="K2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BOŚ.6743.357.2016.AS</v>
      </c>
      <c r="L224" s="11">
        <v>42468</v>
      </c>
      <c r="M224" s="12" t="s">
        <v>18</v>
      </c>
      <c r="N224" s="88">
        <f>IF($F224=dane!$B$8,6743+3,(IF($F224=dane!$B$9,6743+4,(IF($F224=dane!$B$10,6743+5,6743)))))</f>
        <v>6743</v>
      </c>
      <c r="O224" s="106"/>
    </row>
    <row r="225" spans="1:15" ht="60" x14ac:dyDescent="0.25">
      <c r="A225" s="79">
        <v>222</v>
      </c>
      <c r="B225" s="14" t="s">
        <v>209</v>
      </c>
      <c r="C225" s="87" t="s">
        <v>641</v>
      </c>
      <c r="D225" s="13">
        <v>42439</v>
      </c>
      <c r="E225" s="98" t="s">
        <v>445</v>
      </c>
      <c r="F225" s="12" t="s">
        <v>16</v>
      </c>
      <c r="G225" s="99" t="s">
        <v>20</v>
      </c>
      <c r="H225" s="99" t="s">
        <v>216</v>
      </c>
      <c r="I225" s="100" t="s">
        <v>642</v>
      </c>
      <c r="J225" s="12">
        <v>226</v>
      </c>
      <c r="K2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BOŚ.6743.226.2016.SR</v>
      </c>
      <c r="L225" s="11">
        <v>42468</v>
      </c>
      <c r="M225" s="12" t="s">
        <v>18</v>
      </c>
      <c r="N225" s="88">
        <f>IF($F225=dane!$B$8,6743+3,(IF($F225=dane!$B$9,6743+4,(IF($F225=dane!$B$10,6743+5,6743)))))</f>
        <v>6743</v>
      </c>
      <c r="O225" s="106"/>
    </row>
    <row r="226" spans="1:15" ht="60" x14ac:dyDescent="0.25">
      <c r="A226" s="79">
        <v>223</v>
      </c>
      <c r="B226" s="14" t="s">
        <v>42</v>
      </c>
      <c r="C226" s="87">
        <v>4299</v>
      </c>
      <c r="D226" s="13">
        <v>42439</v>
      </c>
      <c r="E226" s="48" t="s">
        <v>126</v>
      </c>
      <c r="F226" s="12" t="s">
        <v>16</v>
      </c>
      <c r="G226" s="12" t="s">
        <v>17</v>
      </c>
      <c r="H226" s="12" t="s">
        <v>86</v>
      </c>
      <c r="I226" s="53" t="s">
        <v>643</v>
      </c>
      <c r="J226" s="12">
        <v>231</v>
      </c>
      <c r="K2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BOŚ.6743.231.2016.MS</v>
      </c>
      <c r="L226" s="11">
        <v>42467</v>
      </c>
      <c r="M226" s="12" t="s">
        <v>18</v>
      </c>
      <c r="N226" s="88">
        <f>IF($F226=dane!$B$8,6743+3,(IF($F226=dane!$B$9,6743+4,(IF($F226=dane!$B$10,6743+5,6743)))))</f>
        <v>6743</v>
      </c>
      <c r="O226" s="106"/>
    </row>
    <row r="227" spans="1:15" ht="60" x14ac:dyDescent="0.25">
      <c r="A227" s="79">
        <v>224</v>
      </c>
      <c r="B227" s="14" t="s">
        <v>35</v>
      </c>
      <c r="C227" s="87">
        <v>4308</v>
      </c>
      <c r="D227" s="13">
        <v>42439</v>
      </c>
      <c r="E227" s="48" t="s">
        <v>126</v>
      </c>
      <c r="F227" s="12" t="s">
        <v>16</v>
      </c>
      <c r="G227" s="12" t="s">
        <v>31</v>
      </c>
      <c r="H227" s="12" t="s">
        <v>254</v>
      </c>
      <c r="I227" s="53" t="s">
        <v>644</v>
      </c>
      <c r="J227" s="12">
        <v>356</v>
      </c>
      <c r="K2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BOŚ.6743.356.2016.AS</v>
      </c>
      <c r="L227" s="11">
        <v>42468</v>
      </c>
      <c r="M227" s="12" t="s">
        <v>18</v>
      </c>
      <c r="N227" s="88">
        <f>IF($F227=dane!$B$8,6743+3,(IF($F227=dane!$B$9,6743+4,(IF($F227=dane!$B$10,6743+5,6743)))))</f>
        <v>6743</v>
      </c>
      <c r="O227" s="106"/>
    </row>
    <row r="228" spans="1:15" ht="60" x14ac:dyDescent="0.25">
      <c r="A228" s="79">
        <v>225</v>
      </c>
      <c r="B228" s="14" t="s">
        <v>35</v>
      </c>
      <c r="C228" s="87">
        <v>4303</v>
      </c>
      <c r="D228" s="13">
        <v>42439</v>
      </c>
      <c r="E228" s="48" t="s">
        <v>373</v>
      </c>
      <c r="F228" s="12" t="s">
        <v>16</v>
      </c>
      <c r="G228" s="12" t="s">
        <v>29</v>
      </c>
      <c r="H228" s="12" t="s">
        <v>614</v>
      </c>
      <c r="I228" s="53" t="s">
        <v>645</v>
      </c>
      <c r="J228" s="12">
        <v>355</v>
      </c>
      <c r="K2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BOŚ.6743.355.2016.AS</v>
      </c>
      <c r="L228" s="11">
        <v>42465</v>
      </c>
      <c r="M228" s="12" t="s">
        <v>18</v>
      </c>
      <c r="N228" s="88">
        <f>IF($F228=dane!$B$8,6743+3,(IF($F228=dane!$B$9,6743+4,(IF($F228=dane!$B$10,6743+5,6743)))))</f>
        <v>6743</v>
      </c>
      <c r="O228" s="106"/>
    </row>
    <row r="229" spans="1:15" ht="60" x14ac:dyDescent="0.25">
      <c r="A229" s="79">
        <v>226</v>
      </c>
      <c r="B229" s="14" t="s">
        <v>35</v>
      </c>
      <c r="C229" s="87">
        <v>4302</v>
      </c>
      <c r="D229" s="13">
        <v>42439</v>
      </c>
      <c r="E229" s="48" t="s">
        <v>126</v>
      </c>
      <c r="F229" s="12" t="s">
        <v>16</v>
      </c>
      <c r="G229" s="12" t="s">
        <v>29</v>
      </c>
      <c r="H229" s="12" t="s">
        <v>614</v>
      </c>
      <c r="I229" s="53" t="s">
        <v>646</v>
      </c>
      <c r="J229" s="12">
        <v>354</v>
      </c>
      <c r="K2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BOŚ.6743.354.2016.AS</v>
      </c>
      <c r="L229" s="11">
        <v>42471</v>
      </c>
      <c r="M229" s="12" t="s">
        <v>18</v>
      </c>
      <c r="N229" s="88">
        <f>IF($F229=dane!$B$8,6743+3,(IF($F229=dane!$B$9,6743+4,(IF($F229=dane!$B$10,6743+5,6743)))))</f>
        <v>6743</v>
      </c>
      <c r="O229" s="106"/>
    </row>
    <row r="230" spans="1:15" ht="60" x14ac:dyDescent="0.25">
      <c r="A230" s="79">
        <v>227</v>
      </c>
      <c r="B230" s="14" t="s">
        <v>35</v>
      </c>
      <c r="C230" s="87">
        <v>4301</v>
      </c>
      <c r="D230" s="13">
        <v>42439</v>
      </c>
      <c r="E230" s="48" t="s">
        <v>126</v>
      </c>
      <c r="F230" s="12" t="s">
        <v>16</v>
      </c>
      <c r="G230" s="12" t="s">
        <v>29</v>
      </c>
      <c r="H230" s="12" t="s">
        <v>614</v>
      </c>
      <c r="I230" s="53" t="s">
        <v>647</v>
      </c>
      <c r="J230" s="12">
        <v>344</v>
      </c>
      <c r="K2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BOŚ.6743.344.2016.AS</v>
      </c>
      <c r="L230" s="11">
        <v>42468</v>
      </c>
      <c r="M230" s="12" t="s">
        <v>18</v>
      </c>
      <c r="N230" s="88">
        <f>IF($F230=dane!$B$8,6743+3,(IF($F230=dane!$B$9,6743+4,(IF($F230=dane!$B$10,6743+5,6743)))))</f>
        <v>6743</v>
      </c>
      <c r="O230" s="106"/>
    </row>
    <row r="231" spans="1:15" ht="60" x14ac:dyDescent="0.25">
      <c r="A231" s="79">
        <v>228</v>
      </c>
      <c r="B231" s="14" t="s">
        <v>35</v>
      </c>
      <c r="C231" s="87">
        <v>4300</v>
      </c>
      <c r="D231" s="13">
        <v>42439</v>
      </c>
      <c r="E231" s="48" t="s">
        <v>648</v>
      </c>
      <c r="F231" s="12" t="s">
        <v>16</v>
      </c>
      <c r="G231" s="12" t="s">
        <v>29</v>
      </c>
      <c r="H231" s="12" t="s">
        <v>614</v>
      </c>
      <c r="I231" s="53" t="s">
        <v>647</v>
      </c>
      <c r="J231" s="12">
        <v>343</v>
      </c>
      <c r="K2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BOŚ.6743.343.2016.AS</v>
      </c>
      <c r="L231" s="11">
        <v>42471</v>
      </c>
      <c r="M231" s="12" t="s">
        <v>18</v>
      </c>
      <c r="N231" s="88">
        <f>IF($F231=dane!$B$8,6743+3,(IF($F231=dane!$B$9,6743+4,(IF($F231=dane!$B$10,6743+5,6743)))))</f>
        <v>6743</v>
      </c>
      <c r="O231" s="106"/>
    </row>
    <row r="232" spans="1:15" ht="60" x14ac:dyDescent="0.25">
      <c r="A232" s="79">
        <v>229</v>
      </c>
      <c r="B232" s="14" t="s">
        <v>11</v>
      </c>
      <c r="C232" s="87">
        <v>4319</v>
      </c>
      <c r="D232" s="13">
        <v>42439</v>
      </c>
      <c r="E232" s="48" t="s">
        <v>616</v>
      </c>
      <c r="F232" s="12" t="s">
        <v>16</v>
      </c>
      <c r="G232" s="12" t="s">
        <v>31</v>
      </c>
      <c r="H232" s="12" t="s">
        <v>521</v>
      </c>
      <c r="I232" s="53" t="s">
        <v>649</v>
      </c>
      <c r="J232" s="12">
        <v>227</v>
      </c>
      <c r="K2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BOŚ.6743.227.2016.AA</v>
      </c>
      <c r="L232" s="11">
        <v>42478</v>
      </c>
      <c r="M232" s="12" t="s">
        <v>18</v>
      </c>
      <c r="N232" s="88">
        <f>IF($F232=dane!$B$8,6743+3,(IF($F232=dane!$B$9,6743+4,(IF($F232=dane!$B$10,6743+5,6743)))))</f>
        <v>6743</v>
      </c>
      <c r="O232" s="106"/>
    </row>
    <row r="233" spans="1:15" ht="60" x14ac:dyDescent="0.25">
      <c r="A233" s="79">
        <v>230</v>
      </c>
      <c r="B233" s="14" t="s">
        <v>209</v>
      </c>
      <c r="C233" s="87">
        <v>4369</v>
      </c>
      <c r="D233" s="13">
        <v>42440</v>
      </c>
      <c r="E233" s="48" t="s">
        <v>650</v>
      </c>
      <c r="F233" s="12" t="s">
        <v>22</v>
      </c>
      <c r="G233" s="12" t="s">
        <v>25</v>
      </c>
      <c r="H233" s="12" t="s">
        <v>651</v>
      </c>
      <c r="I233" s="53" t="s">
        <v>652</v>
      </c>
      <c r="J233" s="12">
        <v>240</v>
      </c>
      <c r="K2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BOŚ.6743.240.2016.SR</v>
      </c>
      <c r="L233" s="11">
        <v>42465</v>
      </c>
      <c r="M233" s="12" t="s">
        <v>18</v>
      </c>
      <c r="N233" s="88">
        <f>IF($F233=dane!$B$8,6743+3,(IF($F233=dane!$B$9,6743+4,(IF($F233=dane!$B$10,6743+5,6743)))))</f>
        <v>6743</v>
      </c>
      <c r="O233" s="106"/>
    </row>
    <row r="234" spans="1:15" ht="60" x14ac:dyDescent="0.25">
      <c r="A234" s="79">
        <v>231</v>
      </c>
      <c r="B234" s="14" t="s">
        <v>35</v>
      </c>
      <c r="C234" s="87">
        <v>4402</v>
      </c>
      <c r="D234" s="13">
        <v>42440</v>
      </c>
      <c r="E234" s="48" t="s">
        <v>616</v>
      </c>
      <c r="F234" s="12" t="s">
        <v>16</v>
      </c>
      <c r="G234" s="12" t="s">
        <v>29</v>
      </c>
      <c r="H234" s="12" t="s">
        <v>653</v>
      </c>
      <c r="I234" s="53" t="s">
        <v>654</v>
      </c>
      <c r="J234" s="12">
        <v>358</v>
      </c>
      <c r="K2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BOŚ.6743.358.2016.AS</v>
      </c>
      <c r="L234" s="11">
        <v>42468</v>
      </c>
      <c r="M234" s="12" t="s">
        <v>18</v>
      </c>
      <c r="N234" s="88">
        <f>IF($F234=dane!$B$8,6743+3,(IF($F234=dane!$B$9,6743+4,(IF($F234=dane!$B$10,6743+5,6743)))))</f>
        <v>6743</v>
      </c>
      <c r="O234" s="106"/>
    </row>
    <row r="235" spans="1:15" ht="60" x14ac:dyDescent="0.25">
      <c r="A235" s="79">
        <v>232</v>
      </c>
      <c r="B235" s="14" t="s">
        <v>63</v>
      </c>
      <c r="C235" s="87">
        <v>4398</v>
      </c>
      <c r="D235" s="13">
        <v>42440</v>
      </c>
      <c r="E235" s="48" t="s">
        <v>239</v>
      </c>
      <c r="F235" s="12" t="s">
        <v>22</v>
      </c>
      <c r="G235" s="12" t="s">
        <v>28</v>
      </c>
      <c r="H235" s="12" t="s">
        <v>28</v>
      </c>
      <c r="I235" s="53" t="s">
        <v>655</v>
      </c>
      <c r="J235" s="12">
        <v>228</v>
      </c>
      <c r="K2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BOŚ.6743.228.2016.AP</v>
      </c>
      <c r="L235" s="11">
        <v>42467</v>
      </c>
      <c r="M235" s="12" t="s">
        <v>18</v>
      </c>
      <c r="N235" s="88">
        <f>IF($F235=dane!$B$8,6743+3,(IF($F235=dane!$B$9,6743+4,(IF($F235=dane!$B$10,6743+5,6743)))))</f>
        <v>6743</v>
      </c>
      <c r="O235" s="106"/>
    </row>
    <row r="236" spans="1:15" ht="60" x14ac:dyDescent="0.25">
      <c r="A236" s="79">
        <v>233</v>
      </c>
      <c r="B236" s="14" t="s">
        <v>209</v>
      </c>
      <c r="C236" s="87">
        <v>4508</v>
      </c>
      <c r="D236" s="13">
        <v>42443</v>
      </c>
      <c r="E236" s="48" t="s">
        <v>151</v>
      </c>
      <c r="F236" s="12" t="s">
        <v>16</v>
      </c>
      <c r="G236" s="12" t="s">
        <v>28</v>
      </c>
      <c r="H236" s="12" t="s">
        <v>122</v>
      </c>
      <c r="I236" s="53" t="s">
        <v>656</v>
      </c>
      <c r="J236" s="12">
        <v>239</v>
      </c>
      <c r="K2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BOŚ.6743.239.2016.SR</v>
      </c>
      <c r="L236" s="11">
        <v>42473</v>
      </c>
      <c r="M236" s="12" t="s">
        <v>18</v>
      </c>
      <c r="N236" s="88">
        <f>IF($F236=dane!$B$8,6743+3,(IF($F236=dane!$B$9,6743+4,(IF($F236=dane!$B$10,6743+5,6743)))))</f>
        <v>6743</v>
      </c>
      <c r="O236" s="106"/>
    </row>
    <row r="237" spans="1:15" ht="45" x14ac:dyDescent="0.25">
      <c r="A237" s="79">
        <v>234</v>
      </c>
      <c r="B237" s="14" t="s">
        <v>36</v>
      </c>
      <c r="C237" s="87">
        <v>4557</v>
      </c>
      <c r="D237" s="13">
        <v>42443</v>
      </c>
      <c r="E237" s="48" t="s">
        <v>657</v>
      </c>
      <c r="F237" s="12" t="s">
        <v>19</v>
      </c>
      <c r="G237" s="12" t="s">
        <v>28</v>
      </c>
      <c r="H237" s="12" t="s">
        <v>28</v>
      </c>
      <c r="I237" s="53" t="s">
        <v>658</v>
      </c>
      <c r="J237" s="12">
        <v>229</v>
      </c>
      <c r="K2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BOŚ.6743.229.2016.KŻ</v>
      </c>
      <c r="L237" s="11">
        <v>42468</v>
      </c>
      <c r="M237" s="12" t="s">
        <v>21</v>
      </c>
      <c r="N237" s="88">
        <f>IF($F237=dane!$B$8,6743+3,(IF($F237=dane!$B$9,6743+4,(IF($F237=dane!$B$10,6743+5,6743)))))</f>
        <v>6743</v>
      </c>
      <c r="O237" s="106"/>
    </row>
    <row r="238" spans="1:15" ht="45" x14ac:dyDescent="0.25">
      <c r="A238" s="79">
        <v>235</v>
      </c>
      <c r="B238" s="14" t="s">
        <v>36</v>
      </c>
      <c r="C238" s="87">
        <v>4558</v>
      </c>
      <c r="D238" s="13">
        <v>42443</v>
      </c>
      <c r="E238" s="48" t="s">
        <v>657</v>
      </c>
      <c r="F238" s="12" t="s">
        <v>19</v>
      </c>
      <c r="G238" s="12" t="s">
        <v>28</v>
      </c>
      <c r="H238" s="12" t="s">
        <v>28</v>
      </c>
      <c r="I238" s="53" t="s">
        <v>659</v>
      </c>
      <c r="J238" s="12">
        <v>230</v>
      </c>
      <c r="K2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BOŚ.6743.230.2016.KŻ</v>
      </c>
      <c r="L238" s="11">
        <v>42468</v>
      </c>
      <c r="M238" s="12" t="s">
        <v>21</v>
      </c>
      <c r="N238" s="88">
        <f>IF($F238=dane!$B$8,6743+3,(IF($F238=dane!$B$9,6743+4,(IF($F238=dane!$B$10,6743+5,6743)))))</f>
        <v>6743</v>
      </c>
      <c r="O238" s="106"/>
    </row>
    <row r="239" spans="1:15" ht="60" x14ac:dyDescent="0.25">
      <c r="A239" s="79">
        <v>236</v>
      </c>
      <c r="B239" s="14" t="s">
        <v>37</v>
      </c>
      <c r="C239" s="87">
        <v>4516</v>
      </c>
      <c r="D239" s="13">
        <v>42443</v>
      </c>
      <c r="E239" s="48" t="s">
        <v>126</v>
      </c>
      <c r="F239" s="12" t="s">
        <v>16</v>
      </c>
      <c r="G239" s="12" t="s">
        <v>28</v>
      </c>
      <c r="H239" s="12" t="s">
        <v>155</v>
      </c>
      <c r="I239" s="53" t="s">
        <v>660</v>
      </c>
      <c r="J239" s="12">
        <v>242</v>
      </c>
      <c r="K2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BOŚ.6743.242.2016.AŁ</v>
      </c>
      <c r="L239" s="11">
        <v>42450</v>
      </c>
      <c r="M239" s="12" t="s">
        <v>18</v>
      </c>
      <c r="N239" s="88">
        <f>IF($F239=dane!$B$8,6743+3,(IF($F239=dane!$B$9,6743+4,(IF($F239=dane!$B$10,6743+5,6743)))))</f>
        <v>6743</v>
      </c>
      <c r="O239" s="106"/>
    </row>
    <row r="240" spans="1:15" ht="60" x14ac:dyDescent="0.25">
      <c r="A240" s="79">
        <v>237</v>
      </c>
      <c r="B240" s="14" t="s">
        <v>63</v>
      </c>
      <c r="C240" s="87">
        <v>4551</v>
      </c>
      <c r="D240" s="13">
        <v>42443</v>
      </c>
      <c r="E240" s="48" t="s">
        <v>661</v>
      </c>
      <c r="F240" s="12" t="s">
        <v>82</v>
      </c>
      <c r="G240" s="12" t="s">
        <v>28</v>
      </c>
      <c r="H240" s="12" t="s">
        <v>458</v>
      </c>
      <c r="I240" s="53" t="s">
        <v>662</v>
      </c>
      <c r="J240" s="12">
        <v>39</v>
      </c>
      <c r="K2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BOŚ.6746.39.2016.AP</v>
      </c>
      <c r="L240" s="11">
        <v>42467</v>
      </c>
      <c r="M240" s="12" t="s">
        <v>18</v>
      </c>
      <c r="N240" s="88">
        <f>IF($F240=dane!$B$8,6743+3,(IF($F240=dane!$B$9,6743+4,(IF($F240=dane!$B$10,6743+5,6743)))))</f>
        <v>6746</v>
      </c>
      <c r="O240" s="106">
        <v>1</v>
      </c>
    </row>
    <row r="241" spans="1:15" ht="60" x14ac:dyDescent="0.25">
      <c r="A241" s="79">
        <v>238</v>
      </c>
      <c r="B241" s="14" t="s">
        <v>35</v>
      </c>
      <c r="C241" s="87">
        <v>4652</v>
      </c>
      <c r="D241" s="13">
        <v>42444</v>
      </c>
      <c r="E241" s="48" t="s">
        <v>664</v>
      </c>
      <c r="F241" s="12" t="s">
        <v>16</v>
      </c>
      <c r="G241" s="12" t="s">
        <v>31</v>
      </c>
      <c r="H241" s="12" t="s">
        <v>410</v>
      </c>
      <c r="I241" s="53" t="s">
        <v>665</v>
      </c>
      <c r="J241" s="12">
        <v>359</v>
      </c>
      <c r="K2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BOŚ.6743.359.2016.AS</v>
      </c>
      <c r="L241" s="11">
        <v>42471</v>
      </c>
      <c r="M241" s="12" t="s">
        <v>18</v>
      </c>
      <c r="N241" s="88">
        <f>IF($F241=dane!$B$8,6743+3,(IF($F241=dane!$B$9,6743+4,(IF($F241=dane!$B$10,6743+5,6743)))))</f>
        <v>6743</v>
      </c>
      <c r="O241" s="106"/>
    </row>
    <row r="242" spans="1:15" ht="60" x14ac:dyDescent="0.25">
      <c r="A242" s="79">
        <v>239</v>
      </c>
      <c r="B242" s="14" t="s">
        <v>11</v>
      </c>
      <c r="C242" s="87">
        <v>4635</v>
      </c>
      <c r="D242" s="13">
        <v>42444</v>
      </c>
      <c r="E242" s="48" t="s">
        <v>666</v>
      </c>
      <c r="F242" s="12" t="s">
        <v>16</v>
      </c>
      <c r="G242" s="12" t="s">
        <v>31</v>
      </c>
      <c r="H242" s="12" t="s">
        <v>667</v>
      </c>
      <c r="I242" s="53" t="s">
        <v>668</v>
      </c>
      <c r="J242" s="12">
        <v>232</v>
      </c>
      <c r="K2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BOŚ.6743.232.2016.AA</v>
      </c>
      <c r="L242" s="11">
        <v>42452</v>
      </c>
      <c r="M242" s="12" t="s">
        <v>18</v>
      </c>
      <c r="N242" s="88">
        <f>IF($F242=dane!$B$8,6743+3,(IF($F242=dane!$B$9,6743+4,(IF($F242=dane!$B$10,6743+5,6743)))))</f>
        <v>6743</v>
      </c>
      <c r="O242" s="106"/>
    </row>
    <row r="243" spans="1:15" ht="60" x14ac:dyDescent="0.25">
      <c r="A243" s="79">
        <v>240</v>
      </c>
      <c r="B243" s="14" t="s">
        <v>35</v>
      </c>
      <c r="C243" s="87">
        <v>4579</v>
      </c>
      <c r="D243" s="13">
        <v>42444</v>
      </c>
      <c r="E243" s="48" t="s">
        <v>564</v>
      </c>
      <c r="F243" s="12" t="s">
        <v>16</v>
      </c>
      <c r="G243" s="12" t="s">
        <v>31</v>
      </c>
      <c r="H243" s="12" t="s">
        <v>669</v>
      </c>
      <c r="I243" s="53" t="s">
        <v>670</v>
      </c>
      <c r="J243" s="12">
        <v>362</v>
      </c>
      <c r="K2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BOŚ.6743.362.2016.AS</v>
      </c>
      <c r="L243" s="11">
        <v>42465</v>
      </c>
      <c r="M243" s="12" t="s">
        <v>18</v>
      </c>
      <c r="N243" s="88">
        <f>IF($F243=dane!$B$8,6743+3,(IF($F243=dane!$B$9,6743+4,(IF($F243=dane!$B$10,6743+5,6743)))))</f>
        <v>6743</v>
      </c>
      <c r="O243" s="106"/>
    </row>
    <row r="244" spans="1:15" ht="30" x14ac:dyDescent="0.25">
      <c r="A244" s="79">
        <v>241</v>
      </c>
      <c r="B244" s="14" t="s">
        <v>36</v>
      </c>
      <c r="C244" s="87">
        <v>4628</v>
      </c>
      <c r="D244" s="13">
        <v>42444</v>
      </c>
      <c r="E244" s="48" t="s">
        <v>671</v>
      </c>
      <c r="F244" s="12" t="s">
        <v>16</v>
      </c>
      <c r="G244" s="12" t="s">
        <v>28</v>
      </c>
      <c r="H244" s="12" t="s">
        <v>122</v>
      </c>
      <c r="I244" s="53" t="s">
        <v>672</v>
      </c>
      <c r="J244" s="12">
        <v>235</v>
      </c>
      <c r="K2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BOŚ.6743.235.2016.KŻ</v>
      </c>
      <c r="L244" s="11">
        <v>42496</v>
      </c>
      <c r="M244" s="12" t="s">
        <v>21</v>
      </c>
      <c r="N244" s="88">
        <f>IF($F244=dane!$B$8,6743+3,(IF($F244=dane!$B$9,6743+4,(IF($F244=dane!$B$10,6743+5,6743)))))</f>
        <v>6743</v>
      </c>
      <c r="O244" s="106"/>
    </row>
    <row r="245" spans="1:15" ht="60" x14ac:dyDescent="0.25">
      <c r="A245" s="79">
        <v>242</v>
      </c>
      <c r="B245" s="14" t="s">
        <v>35</v>
      </c>
      <c r="C245" s="87">
        <v>4643</v>
      </c>
      <c r="D245" s="13">
        <v>42444</v>
      </c>
      <c r="E245" s="48" t="s">
        <v>673</v>
      </c>
      <c r="F245" s="12" t="s">
        <v>16</v>
      </c>
      <c r="G245" s="12" t="s">
        <v>31</v>
      </c>
      <c r="H245" s="12" t="s">
        <v>31</v>
      </c>
      <c r="I245" s="53" t="s">
        <v>674</v>
      </c>
      <c r="J245" s="12">
        <v>360</v>
      </c>
      <c r="K2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BOŚ.6743.360.2016.AS</v>
      </c>
      <c r="L245" s="11">
        <v>42467</v>
      </c>
      <c r="M245" s="12" t="s">
        <v>18</v>
      </c>
      <c r="N245" s="88">
        <f>IF($F245=dane!$B$8,6743+3,(IF($F245=dane!$B$9,6743+4,(IF($F245=dane!$B$10,6743+5,6743)))))</f>
        <v>6743</v>
      </c>
      <c r="O245" s="106"/>
    </row>
    <row r="246" spans="1:15" ht="60" x14ac:dyDescent="0.25">
      <c r="A246" s="79">
        <v>243</v>
      </c>
      <c r="B246" s="14" t="s">
        <v>11</v>
      </c>
      <c r="C246" s="87">
        <v>4651</v>
      </c>
      <c r="D246" s="13">
        <v>42444</v>
      </c>
      <c r="E246" s="48" t="s">
        <v>675</v>
      </c>
      <c r="F246" s="12" t="s">
        <v>16</v>
      </c>
      <c r="G246" s="12" t="s">
        <v>23</v>
      </c>
      <c r="H246" s="12" t="s">
        <v>676</v>
      </c>
      <c r="I246" s="53" t="s">
        <v>677</v>
      </c>
      <c r="J246" s="12">
        <v>233</v>
      </c>
      <c r="K2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BOŚ.6743.233.2016.AA</v>
      </c>
      <c r="L246" s="11">
        <v>42452</v>
      </c>
      <c r="M246" s="12" t="s">
        <v>18</v>
      </c>
      <c r="N246" s="88">
        <f>IF($F246=dane!$B$8,6743+3,(IF($F246=dane!$B$9,6743+4,(IF($F246=dane!$B$10,6743+5,6743)))))</f>
        <v>6743</v>
      </c>
      <c r="O246" s="106"/>
    </row>
    <row r="247" spans="1:15" ht="60" x14ac:dyDescent="0.25">
      <c r="A247" s="79">
        <v>244</v>
      </c>
      <c r="B247" s="14" t="s">
        <v>35</v>
      </c>
      <c r="C247" s="87">
        <v>4645</v>
      </c>
      <c r="D247" s="13">
        <v>42444</v>
      </c>
      <c r="E247" s="48" t="s">
        <v>678</v>
      </c>
      <c r="F247" s="12" t="s">
        <v>16</v>
      </c>
      <c r="G247" s="12" t="s">
        <v>31</v>
      </c>
      <c r="H247" s="12" t="s">
        <v>31</v>
      </c>
      <c r="I247" s="53" t="s">
        <v>679</v>
      </c>
      <c r="J247" s="12">
        <v>339</v>
      </c>
      <c r="K2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BOŚ.6743.339.2016.AS</v>
      </c>
      <c r="L247" s="11">
        <v>42475</v>
      </c>
      <c r="M247" s="12" t="s">
        <v>18</v>
      </c>
      <c r="N247" s="88">
        <f>IF($F247=dane!$B$8,6743+3,(IF($F247=dane!$B$9,6743+4,(IF($F247=dane!$B$10,6743+5,6743)))))</f>
        <v>6743</v>
      </c>
      <c r="O247" s="106"/>
    </row>
    <row r="248" spans="1:15" ht="60" x14ac:dyDescent="0.25">
      <c r="A248" s="79">
        <v>245</v>
      </c>
      <c r="B248" s="14" t="s">
        <v>35</v>
      </c>
      <c r="C248" s="87">
        <v>4642</v>
      </c>
      <c r="D248" s="13">
        <v>42444</v>
      </c>
      <c r="E248" s="48" t="s">
        <v>680</v>
      </c>
      <c r="F248" s="12" t="s">
        <v>16</v>
      </c>
      <c r="G248" s="12" t="s">
        <v>31</v>
      </c>
      <c r="H248" s="12" t="s">
        <v>31</v>
      </c>
      <c r="I248" s="53" t="s">
        <v>681</v>
      </c>
      <c r="J248" s="12">
        <v>361</v>
      </c>
      <c r="K2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BOŚ.6743.361.2016.AS</v>
      </c>
      <c r="L248" s="11">
        <v>42465</v>
      </c>
      <c r="M248" s="12" t="s">
        <v>18</v>
      </c>
      <c r="N248" s="88">
        <f>IF($F248=dane!$B$8,6743+3,(IF($F248=dane!$B$9,6743+4,(IF($F248=dane!$B$10,6743+5,6743)))))</f>
        <v>6743</v>
      </c>
      <c r="O248" s="106"/>
    </row>
    <row r="249" spans="1:15" ht="60" x14ac:dyDescent="0.25">
      <c r="A249" s="79">
        <v>246</v>
      </c>
      <c r="B249" s="14" t="s">
        <v>37</v>
      </c>
      <c r="C249" s="87">
        <v>4560</v>
      </c>
      <c r="D249" s="13">
        <v>42444</v>
      </c>
      <c r="E249" s="48" t="s">
        <v>682</v>
      </c>
      <c r="F249" s="12" t="s">
        <v>16</v>
      </c>
      <c r="G249" s="12" t="s">
        <v>32</v>
      </c>
      <c r="H249" s="12" t="s">
        <v>249</v>
      </c>
      <c r="I249" s="53" t="s">
        <v>683</v>
      </c>
      <c r="J249" s="12">
        <v>243</v>
      </c>
      <c r="K2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BOŚ.6743.243.2016.AŁ</v>
      </c>
      <c r="L249" s="11">
        <v>42450</v>
      </c>
      <c r="M249" s="12" t="s">
        <v>18</v>
      </c>
      <c r="N249" s="88">
        <f>IF($F249=dane!$B$8,6743+3,(IF($F249=dane!$B$9,6743+4,(IF($F249=dane!$B$10,6743+5,6743)))))</f>
        <v>6743</v>
      </c>
      <c r="O249" s="106"/>
    </row>
    <row r="250" spans="1:15" ht="45" x14ac:dyDescent="0.25">
      <c r="A250" s="79">
        <v>247</v>
      </c>
      <c r="B250" s="14" t="s">
        <v>42</v>
      </c>
      <c r="C250" s="87">
        <v>4647</v>
      </c>
      <c r="D250" s="13">
        <v>42444</v>
      </c>
      <c r="E250" s="48" t="s">
        <v>684</v>
      </c>
      <c r="F250" s="12" t="s">
        <v>16</v>
      </c>
      <c r="G250" s="12" t="s">
        <v>17</v>
      </c>
      <c r="H250" s="12" t="s">
        <v>278</v>
      </c>
      <c r="I250" s="53" t="s">
        <v>685</v>
      </c>
      <c r="J250" s="12">
        <v>17</v>
      </c>
      <c r="K2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BOŚ.6743.17.2016.MS</v>
      </c>
      <c r="L250" s="11">
        <v>42466</v>
      </c>
      <c r="M250" s="12" t="s">
        <v>30</v>
      </c>
      <c r="N250" s="88">
        <f>IF($F250=dane!$B$8,6743+3,(IF($F250=dane!$B$9,6743+4,(IF($F250=dane!$B$10,6743+5,6743)))))</f>
        <v>6743</v>
      </c>
      <c r="O250" s="106"/>
    </row>
    <row r="251" spans="1:15" ht="60" x14ac:dyDescent="0.25">
      <c r="A251" s="79">
        <v>248</v>
      </c>
      <c r="B251" s="14" t="s">
        <v>63</v>
      </c>
      <c r="C251" s="87" t="s">
        <v>686</v>
      </c>
      <c r="D251" s="13">
        <v>42444</v>
      </c>
      <c r="E251" s="48" t="s">
        <v>687</v>
      </c>
      <c r="F251" s="12" t="s">
        <v>81</v>
      </c>
      <c r="G251" s="12" t="s">
        <v>28</v>
      </c>
      <c r="H251" s="12" t="s">
        <v>129</v>
      </c>
      <c r="I251" s="53" t="s">
        <v>688</v>
      </c>
      <c r="J251" s="12">
        <v>16</v>
      </c>
      <c r="K2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BOŚ.6748.16.2016.AP</v>
      </c>
      <c r="L251" s="11">
        <v>42460</v>
      </c>
      <c r="M251" s="12" t="s">
        <v>18</v>
      </c>
      <c r="N251" s="88">
        <f>IF($F251=dane!$B$8,6743+3,(IF($F251=dane!$B$9,6743+4,(IF($F251=dane!$B$10,6743+5,6743)))))</f>
        <v>6748</v>
      </c>
      <c r="O251" s="106"/>
    </row>
    <row r="252" spans="1:15" ht="60" x14ac:dyDescent="0.25">
      <c r="A252" s="79">
        <v>249</v>
      </c>
      <c r="B252" s="14" t="s">
        <v>209</v>
      </c>
      <c r="C252" s="87">
        <v>4636</v>
      </c>
      <c r="D252" s="13">
        <v>42444</v>
      </c>
      <c r="E252" s="48" t="s">
        <v>728</v>
      </c>
      <c r="F252" s="12" t="s">
        <v>81</v>
      </c>
      <c r="G252" s="12" t="s">
        <v>20</v>
      </c>
      <c r="H252" s="12" t="s">
        <v>163</v>
      </c>
      <c r="I252" s="53" t="s">
        <v>164</v>
      </c>
      <c r="J252" s="12">
        <v>19</v>
      </c>
      <c r="K2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BOŚ.6748.19.2016.SR</v>
      </c>
      <c r="L252" s="11">
        <v>42458</v>
      </c>
      <c r="M252" s="12" t="s">
        <v>18</v>
      </c>
      <c r="N252" s="88">
        <f>IF($F252=dane!$B$8,6743+3,(IF($F252=dane!$B$9,6743+4,(IF($F252=dane!$B$10,6743+5,6743)))))</f>
        <v>6748</v>
      </c>
      <c r="O252" s="106"/>
    </row>
    <row r="253" spans="1:15" ht="60" x14ac:dyDescent="0.25">
      <c r="A253" s="79">
        <v>250</v>
      </c>
      <c r="B253" s="14" t="s">
        <v>209</v>
      </c>
      <c r="C253" s="87">
        <v>4411</v>
      </c>
      <c r="D253" s="13">
        <v>42440</v>
      </c>
      <c r="E253" s="48" t="s">
        <v>689</v>
      </c>
      <c r="F253" s="12" t="s">
        <v>82</v>
      </c>
      <c r="G253" s="12" t="s">
        <v>25</v>
      </c>
      <c r="H253" s="12" t="s">
        <v>25</v>
      </c>
      <c r="I253" s="53" t="s">
        <v>729</v>
      </c>
      <c r="J253" s="12">
        <v>42</v>
      </c>
      <c r="K2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BOŚ.6746.42.2016.SR</v>
      </c>
      <c r="L253" s="11">
        <v>42471</v>
      </c>
      <c r="M253" s="12" t="s">
        <v>18</v>
      </c>
      <c r="N253" s="88">
        <f>IF($F253=dane!$B$8,6743+3,(IF($F253=dane!$B$9,6743+4,(IF($F253=dane!$B$10,6743+5,6743)))))</f>
        <v>6746</v>
      </c>
      <c r="O253" s="106">
        <v>1</v>
      </c>
    </row>
    <row r="254" spans="1:15" ht="60" x14ac:dyDescent="0.25">
      <c r="A254" s="79">
        <v>251</v>
      </c>
      <c r="B254" s="14" t="s">
        <v>37</v>
      </c>
      <c r="C254" s="87">
        <v>4646</v>
      </c>
      <c r="D254" s="13">
        <v>42444</v>
      </c>
      <c r="E254" s="48" t="s">
        <v>690</v>
      </c>
      <c r="F254" s="12" t="s">
        <v>27</v>
      </c>
      <c r="G254" s="12" t="s">
        <v>32</v>
      </c>
      <c r="H254" s="12" t="s">
        <v>32</v>
      </c>
      <c r="I254" s="53" t="s">
        <v>691</v>
      </c>
      <c r="J254" s="12">
        <v>244</v>
      </c>
      <c r="K2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BOŚ.6743.244.2016.AŁ</v>
      </c>
      <c r="L254" s="11">
        <v>42474</v>
      </c>
      <c r="M254" s="12" t="s">
        <v>18</v>
      </c>
      <c r="N254" s="88">
        <f>IF($F254=dane!$B$8,6743+3,(IF($F254=dane!$B$9,6743+4,(IF($F254=dane!$B$10,6743+5,6743)))))</f>
        <v>6743</v>
      </c>
      <c r="O254" s="106"/>
    </row>
    <row r="255" spans="1:15" ht="60" x14ac:dyDescent="0.25">
      <c r="A255" s="79">
        <v>252</v>
      </c>
      <c r="B255" s="14" t="s">
        <v>11</v>
      </c>
      <c r="C255" s="87" t="s">
        <v>692</v>
      </c>
      <c r="D255" s="13">
        <v>42445</v>
      </c>
      <c r="E255" s="98" t="s">
        <v>693</v>
      </c>
      <c r="F255" s="12" t="s">
        <v>24</v>
      </c>
      <c r="G255" s="12" t="s">
        <v>31</v>
      </c>
      <c r="H255" s="99" t="s">
        <v>185</v>
      </c>
      <c r="I255" s="100" t="s">
        <v>694</v>
      </c>
      <c r="J255" s="12">
        <v>250</v>
      </c>
      <c r="K2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BOŚ.6743.250.2016.AA</v>
      </c>
      <c r="L255" s="11">
        <v>42468</v>
      </c>
      <c r="M255" s="12" t="s">
        <v>18</v>
      </c>
      <c r="N255" s="88">
        <f>IF($F255=dane!$B$8,6743+3,(IF($F255=dane!$B$9,6743+4,(IF($F255=dane!$B$10,6743+5,6743)))))</f>
        <v>6743</v>
      </c>
      <c r="O255" s="106"/>
    </row>
    <row r="256" spans="1:15" ht="60" x14ac:dyDescent="0.25">
      <c r="A256" s="79">
        <v>253</v>
      </c>
      <c r="B256" s="14" t="s">
        <v>42</v>
      </c>
      <c r="C256" s="87" t="s">
        <v>695</v>
      </c>
      <c r="D256" s="13">
        <v>42439</v>
      </c>
      <c r="E256" s="48" t="s">
        <v>178</v>
      </c>
      <c r="F256" s="12" t="s">
        <v>82</v>
      </c>
      <c r="G256" s="12" t="s">
        <v>17</v>
      </c>
      <c r="H256" s="12" t="s">
        <v>86</v>
      </c>
      <c r="I256" s="53" t="s">
        <v>643</v>
      </c>
      <c r="J256" s="12">
        <v>40</v>
      </c>
      <c r="K2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BOŚ.6746.40.2016.MS</v>
      </c>
      <c r="L256" s="11">
        <v>42468</v>
      </c>
      <c r="M256" s="12" t="s">
        <v>18</v>
      </c>
      <c r="N256" s="88">
        <f>IF($F256=dane!$B$8,6743+3,(IF($F256=dane!$B$9,6743+4,(IF($F256=dane!$B$10,6743+5,6743)))))</f>
        <v>6746</v>
      </c>
      <c r="O256" s="106">
        <v>1</v>
      </c>
    </row>
    <row r="257" spans="1:15" ht="30" x14ac:dyDescent="0.25">
      <c r="A257" s="79">
        <v>254</v>
      </c>
      <c r="B257" s="14" t="s">
        <v>209</v>
      </c>
      <c r="C257" s="87" t="s">
        <v>696</v>
      </c>
      <c r="D257" s="13">
        <v>42445</v>
      </c>
      <c r="E257" s="98" t="s">
        <v>697</v>
      </c>
      <c r="F257" s="12" t="s">
        <v>16</v>
      </c>
      <c r="G257" s="12" t="s">
        <v>28</v>
      </c>
      <c r="H257" s="99" t="s">
        <v>76</v>
      </c>
      <c r="I257" s="100" t="s">
        <v>698</v>
      </c>
      <c r="J257" s="12">
        <v>249</v>
      </c>
      <c r="K2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BOŚ.6743.249.2016.SR</v>
      </c>
      <c r="L257" s="11">
        <v>42464</v>
      </c>
      <c r="M257" s="12" t="s">
        <v>21</v>
      </c>
      <c r="N257" s="88">
        <f>IF($F257=dane!$B$8,6743+3,(IF($F257=dane!$B$9,6743+4,(IF($F257=dane!$B$10,6743+5,6743)))))</f>
        <v>6743</v>
      </c>
      <c r="O257" s="106"/>
    </row>
    <row r="258" spans="1:15" ht="60" x14ac:dyDescent="0.25">
      <c r="A258" s="79">
        <v>255</v>
      </c>
      <c r="B258" s="14" t="s">
        <v>37</v>
      </c>
      <c r="C258" s="87">
        <v>4712</v>
      </c>
      <c r="D258" s="13">
        <v>42445</v>
      </c>
      <c r="E258" s="48" t="s">
        <v>710</v>
      </c>
      <c r="F258" s="12" t="s">
        <v>16</v>
      </c>
      <c r="G258" s="12" t="s">
        <v>32</v>
      </c>
      <c r="H258" s="12" t="s">
        <v>32</v>
      </c>
      <c r="I258" s="53" t="s">
        <v>711</v>
      </c>
      <c r="J258" s="12">
        <v>245</v>
      </c>
      <c r="K2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BOŚ.6743.245.2016.AŁ</v>
      </c>
      <c r="L258" s="11">
        <v>42460</v>
      </c>
      <c r="M258" s="12" t="s">
        <v>18</v>
      </c>
      <c r="N258" s="88">
        <f>IF($F258=dane!$B$8,6743+3,(IF($F258=dane!$B$9,6743+4,(IF($F258=dane!$B$10,6743+5,6743)))))</f>
        <v>6743</v>
      </c>
      <c r="O258" s="106"/>
    </row>
    <row r="259" spans="1:15" ht="105" x14ac:dyDescent="0.25">
      <c r="A259" s="79">
        <f>IF(zgłoszenia[[#This Row],[ID]]&gt;0,A258+1,"--")</f>
        <v>256</v>
      </c>
      <c r="B259" s="14" t="s">
        <v>35</v>
      </c>
      <c r="C259" s="87">
        <v>4687</v>
      </c>
      <c r="D259" s="13">
        <v>42445</v>
      </c>
      <c r="E259" s="48" t="s">
        <v>712</v>
      </c>
      <c r="F259" s="12" t="s">
        <v>16</v>
      </c>
      <c r="G259" s="12" t="s">
        <v>31</v>
      </c>
      <c r="H259" s="12" t="s">
        <v>713</v>
      </c>
      <c r="I259" s="53" t="s">
        <v>714</v>
      </c>
      <c r="J259" s="12">
        <v>363</v>
      </c>
      <c r="K2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BOŚ.6743.363.2016.AS</v>
      </c>
      <c r="L259" s="11">
        <v>42474</v>
      </c>
      <c r="M259" s="12" t="s">
        <v>18</v>
      </c>
      <c r="N259" s="88">
        <f>IF($F259=dane!$B$8,6743+3,(IF($F259=dane!$B$9,6743+4,(IF($F259=dane!$B$10,6743+5,6743)))))</f>
        <v>6743</v>
      </c>
      <c r="O259" s="106"/>
    </row>
    <row r="260" spans="1:15" ht="60" x14ac:dyDescent="0.25">
      <c r="A260" s="79">
        <v>257</v>
      </c>
      <c r="B260" s="14" t="s">
        <v>42</v>
      </c>
      <c r="C260" s="87" t="s">
        <v>715</v>
      </c>
      <c r="D260" s="13">
        <v>42446</v>
      </c>
      <c r="E260" s="98" t="s">
        <v>716</v>
      </c>
      <c r="F260" s="12" t="s">
        <v>16</v>
      </c>
      <c r="G260" s="12" t="s">
        <v>17</v>
      </c>
      <c r="H260" s="99" t="s">
        <v>717</v>
      </c>
      <c r="I260" s="100" t="s">
        <v>718</v>
      </c>
      <c r="J260" s="12">
        <v>248</v>
      </c>
      <c r="K2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BOŚ.6743.248.2016.MS</v>
      </c>
      <c r="L260" s="11">
        <v>42475</v>
      </c>
      <c r="M260" s="12" t="s">
        <v>18</v>
      </c>
      <c r="N260" s="88">
        <f>IF($F260=dane!$B$8,6743+3,(IF($F260=dane!$B$9,6743+4,(IF($F260=dane!$B$10,6743+5,6743)))))</f>
        <v>6743</v>
      </c>
      <c r="O260" s="106"/>
    </row>
    <row r="261" spans="1:15" ht="60" x14ac:dyDescent="0.25">
      <c r="A261" s="79">
        <f>IF(zgłoszenia[[#This Row],[ID]]&gt;0,A260+1,"--")</f>
        <v>258</v>
      </c>
      <c r="B261" s="14" t="s">
        <v>63</v>
      </c>
      <c r="C261" s="87">
        <v>4919</v>
      </c>
      <c r="D261" s="13">
        <v>42447</v>
      </c>
      <c r="E261" s="48" t="s">
        <v>445</v>
      </c>
      <c r="F261" s="12" t="s">
        <v>16</v>
      </c>
      <c r="G261" s="12" t="s">
        <v>28</v>
      </c>
      <c r="H261" s="12" t="s">
        <v>171</v>
      </c>
      <c r="I261" s="53" t="s">
        <v>640</v>
      </c>
      <c r="J261" s="12">
        <v>241</v>
      </c>
      <c r="K2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BOŚ.6743.241.2016.AP</v>
      </c>
      <c r="L261" s="11">
        <v>42458</v>
      </c>
      <c r="M261" s="12" t="s">
        <v>18</v>
      </c>
      <c r="N261" s="88">
        <f>IF($F261=dane!$B$8,6743+3,(IF($F261=dane!$B$9,6743+4,(IF($F261=dane!$B$10,6743+5,6743)))))</f>
        <v>6743</v>
      </c>
      <c r="O261" s="106"/>
    </row>
    <row r="262" spans="1:15" ht="60" x14ac:dyDescent="0.25">
      <c r="A262" s="79">
        <f>IF(zgłoszenia[[#This Row],[ID]]&gt;0,A261+1,"--")</f>
        <v>259</v>
      </c>
      <c r="B262" s="14" t="s">
        <v>37</v>
      </c>
      <c r="C262" s="87">
        <v>4907</v>
      </c>
      <c r="D262" s="13">
        <v>42447</v>
      </c>
      <c r="E262" s="48" t="s">
        <v>719</v>
      </c>
      <c r="F262" s="12" t="s">
        <v>16</v>
      </c>
      <c r="G262" s="12" t="s">
        <v>32</v>
      </c>
      <c r="H262" s="12" t="s">
        <v>152</v>
      </c>
      <c r="I262" s="53" t="s">
        <v>720</v>
      </c>
      <c r="J262" s="12">
        <v>247</v>
      </c>
      <c r="K2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BOŚ.6743.247.2016.AŁ</v>
      </c>
      <c r="L262" s="11">
        <v>42475</v>
      </c>
      <c r="M262" s="12" t="s">
        <v>18</v>
      </c>
      <c r="N262" s="88">
        <f>IF($F262=dane!$B$8,6743+3,(IF($F262=dane!$B$9,6743+4,(IF($F262=dane!$B$10,6743+5,6743)))))</f>
        <v>6743</v>
      </c>
      <c r="O262" s="106"/>
    </row>
    <row r="263" spans="1:15" ht="60" x14ac:dyDescent="0.25">
      <c r="A263" s="79">
        <f>IF(zgłoszenia[[#This Row],[ID]]&gt;0,A262+1,"--")</f>
        <v>260</v>
      </c>
      <c r="B263" s="14" t="s">
        <v>11</v>
      </c>
      <c r="C263" s="87">
        <v>4915</v>
      </c>
      <c r="D263" s="13">
        <v>42447</v>
      </c>
      <c r="E263" s="48" t="s">
        <v>126</v>
      </c>
      <c r="F263" s="12" t="s">
        <v>16</v>
      </c>
      <c r="G263" s="12" t="s">
        <v>31</v>
      </c>
      <c r="H263" s="12" t="s">
        <v>410</v>
      </c>
      <c r="I263" s="53" t="s">
        <v>588</v>
      </c>
      <c r="J263" s="12">
        <v>251</v>
      </c>
      <c r="K2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BOŚ.6743.251.2016.AA</v>
      </c>
      <c r="L263" s="11">
        <v>42468</v>
      </c>
      <c r="M263" s="12" t="s">
        <v>18</v>
      </c>
      <c r="N263" s="88">
        <f>IF($F263=dane!$B$8,6743+3,(IF($F263=dane!$B$9,6743+4,(IF($F263=dane!$B$10,6743+5,6743)))))</f>
        <v>6743</v>
      </c>
      <c r="O263" s="106"/>
    </row>
    <row r="264" spans="1:15" ht="60" x14ac:dyDescent="0.25">
      <c r="A264" s="79">
        <f>IF(zgłoszenia[[#This Row],[ID]]&gt;0,A263+1,"--")</f>
        <v>261</v>
      </c>
      <c r="B264" s="14" t="s">
        <v>36</v>
      </c>
      <c r="C264" s="87">
        <v>4924</v>
      </c>
      <c r="D264" s="13">
        <v>42447</v>
      </c>
      <c r="E264" s="48" t="s">
        <v>722</v>
      </c>
      <c r="F264" s="12" t="s">
        <v>81</v>
      </c>
      <c r="G264" s="12" t="s">
        <v>28</v>
      </c>
      <c r="H264" s="12" t="s">
        <v>28</v>
      </c>
      <c r="I264" s="53" t="s">
        <v>723</v>
      </c>
      <c r="J264" s="12">
        <v>18</v>
      </c>
      <c r="K2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BOŚ.6748.18.2016.KŻ</v>
      </c>
      <c r="L264" s="11">
        <v>42485</v>
      </c>
      <c r="M264" s="12" t="s">
        <v>18</v>
      </c>
      <c r="N264" s="88">
        <f>IF($F264=dane!$B$8,6743+3,(IF($F264=dane!$B$9,6743+4,(IF($F264=dane!$B$10,6743+5,6743)))))</f>
        <v>6748</v>
      </c>
      <c r="O264" s="106"/>
    </row>
    <row r="265" spans="1:15" ht="60" x14ac:dyDescent="0.25">
      <c r="A265" s="79">
        <f>IF(zgłoszenia[[#This Row],[ID]]&gt;0,A264+1,"--")</f>
        <v>262</v>
      </c>
      <c r="B265" s="14" t="s">
        <v>36</v>
      </c>
      <c r="C265" s="87">
        <v>4925</v>
      </c>
      <c r="D265" s="13">
        <v>42447</v>
      </c>
      <c r="E265" s="48" t="s">
        <v>64</v>
      </c>
      <c r="F265" s="12" t="s">
        <v>82</v>
      </c>
      <c r="G265" s="12" t="s">
        <v>28</v>
      </c>
      <c r="H265" s="12" t="s">
        <v>28</v>
      </c>
      <c r="I265" s="53" t="s">
        <v>724</v>
      </c>
      <c r="J265" s="12">
        <v>41</v>
      </c>
      <c r="K2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BOŚ.6746.41.2016.KŻ</v>
      </c>
      <c r="L265" s="11">
        <v>42489</v>
      </c>
      <c r="M265" s="12" t="s">
        <v>18</v>
      </c>
      <c r="N265" s="88">
        <f>IF($F265=dane!$B$8,6743+3,(IF($F265=dane!$B$9,6743+4,(IF($F265=dane!$B$10,6743+5,6743)))))</f>
        <v>6746</v>
      </c>
      <c r="O265" s="106"/>
    </row>
    <row r="266" spans="1:15" ht="30" x14ac:dyDescent="0.25">
      <c r="A266" s="79">
        <f>IF(zgłoszenia[[#This Row],[ID]]&gt;0,A265+1,"--")</f>
        <v>263</v>
      </c>
      <c r="B266" s="14" t="s">
        <v>11</v>
      </c>
      <c r="C266" s="87">
        <v>4921</v>
      </c>
      <c r="D266" s="13">
        <v>42447</v>
      </c>
      <c r="E266" s="48" t="s">
        <v>64</v>
      </c>
      <c r="F266" s="12" t="s">
        <v>16</v>
      </c>
      <c r="G266" s="12" t="s">
        <v>31</v>
      </c>
      <c r="H266" s="12" t="s">
        <v>31</v>
      </c>
      <c r="I266" s="53" t="s">
        <v>725</v>
      </c>
      <c r="J266" s="12">
        <v>252</v>
      </c>
      <c r="K2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BOŚ.6743.252.2016.AA</v>
      </c>
      <c r="L266" s="11">
        <v>42466</v>
      </c>
      <c r="M266" s="12" t="s">
        <v>30</v>
      </c>
      <c r="N266" s="88">
        <f>IF($F266=dane!$B$8,6743+3,(IF($F266=dane!$B$9,6743+4,(IF($F266=dane!$B$10,6743+5,6743)))))</f>
        <v>6743</v>
      </c>
      <c r="O266" s="106"/>
    </row>
    <row r="267" spans="1:15" ht="60" x14ac:dyDescent="0.25">
      <c r="A267" s="79">
        <f>IF(zgłoszenia[[#This Row],[ID]]&gt;0,A266+1,"--")</f>
        <v>264</v>
      </c>
      <c r="B267" s="14" t="s">
        <v>11</v>
      </c>
      <c r="C267" s="87">
        <v>4931</v>
      </c>
      <c r="D267" s="13">
        <v>42447</v>
      </c>
      <c r="E267" s="48" t="s">
        <v>239</v>
      </c>
      <c r="F267" s="12" t="s">
        <v>16</v>
      </c>
      <c r="G267" s="12" t="s">
        <v>31</v>
      </c>
      <c r="H267" s="12" t="s">
        <v>185</v>
      </c>
      <c r="I267" s="53" t="s">
        <v>812</v>
      </c>
      <c r="J267" s="12">
        <v>253</v>
      </c>
      <c r="K2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BOŚ.6743.253.2016.AA</v>
      </c>
      <c r="L267" s="11">
        <v>42459</v>
      </c>
      <c r="M267" s="12" t="s">
        <v>18</v>
      </c>
      <c r="N267" s="88">
        <f>IF($F267=dane!$B$8,6743+3,(IF($F267=dane!$B$9,6743+4,(IF($F267=dane!$B$10,6743+5,6743)))))</f>
        <v>6743</v>
      </c>
      <c r="O267" s="106"/>
    </row>
    <row r="268" spans="1:15" ht="60" x14ac:dyDescent="0.25">
      <c r="A268" s="79">
        <v>265</v>
      </c>
      <c r="B268" s="14" t="s">
        <v>209</v>
      </c>
      <c r="C268" s="87" t="s">
        <v>726</v>
      </c>
      <c r="D268" s="13">
        <v>42439</v>
      </c>
      <c r="E268" s="98" t="s">
        <v>575</v>
      </c>
      <c r="F268" s="12" t="s">
        <v>16</v>
      </c>
      <c r="G268" s="12" t="s">
        <v>20</v>
      </c>
      <c r="H268" s="99" t="s">
        <v>246</v>
      </c>
      <c r="I268" s="100" t="s">
        <v>727</v>
      </c>
      <c r="J268" s="12">
        <v>246</v>
      </c>
      <c r="K2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BOŚ.6743.246.2016.SR</v>
      </c>
      <c r="L268" s="11">
        <v>42460</v>
      </c>
      <c r="M268" s="12" t="s">
        <v>18</v>
      </c>
      <c r="N268" s="88">
        <f>IF($F268=dane!$B$8,6743+3,(IF($F268=dane!$B$9,6743+4,(IF($F268=dane!$B$10,6743+5,6743)))))</f>
        <v>6743</v>
      </c>
      <c r="O268" s="106"/>
    </row>
    <row r="269" spans="1:15" ht="60" x14ac:dyDescent="0.25">
      <c r="A269" s="79">
        <v>266</v>
      </c>
      <c r="B269" s="14" t="s">
        <v>11</v>
      </c>
      <c r="C269" s="87" t="s">
        <v>730</v>
      </c>
      <c r="D269" s="13">
        <v>42450</v>
      </c>
      <c r="E269" s="98" t="s">
        <v>243</v>
      </c>
      <c r="F269" s="12" t="s">
        <v>22</v>
      </c>
      <c r="G269" s="99" t="s">
        <v>23</v>
      </c>
      <c r="H269" s="99" t="s">
        <v>731</v>
      </c>
      <c r="I269" s="100" t="s">
        <v>732</v>
      </c>
      <c r="J269" s="12">
        <v>254</v>
      </c>
      <c r="K2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BOŚ.6743.254.2016.AA</v>
      </c>
      <c r="L269" s="11">
        <v>42464</v>
      </c>
      <c r="M269" s="12" t="s">
        <v>18</v>
      </c>
      <c r="N269" s="88">
        <f>IF($F269=dane!$B$8,6743+3,(IF($F269=dane!$B$9,6743+4,(IF($F269=dane!$B$10,6743+5,6743)))))</f>
        <v>6743</v>
      </c>
      <c r="O269" s="106"/>
    </row>
    <row r="270" spans="1:15" ht="60" x14ac:dyDescent="0.25">
      <c r="A270" s="79">
        <v>267</v>
      </c>
      <c r="B270" s="14" t="s">
        <v>43</v>
      </c>
      <c r="C270" s="87" t="s">
        <v>733</v>
      </c>
      <c r="D270" s="13">
        <v>42450</v>
      </c>
      <c r="E270" s="98" t="s">
        <v>734</v>
      </c>
      <c r="F270" s="12" t="s">
        <v>16</v>
      </c>
      <c r="G270" s="99" t="s">
        <v>29</v>
      </c>
      <c r="H270" s="99" t="s">
        <v>736</v>
      </c>
      <c r="I270" s="100" t="s">
        <v>735</v>
      </c>
      <c r="J270" s="12">
        <v>408</v>
      </c>
      <c r="K2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BOŚ.6743.408.2016.ŁD</v>
      </c>
      <c r="L270" s="11">
        <v>42480</v>
      </c>
      <c r="M270" s="12" t="s">
        <v>18</v>
      </c>
      <c r="N270" s="88">
        <f>IF($F270=dane!$B$8,6743+3,(IF($F270=dane!$B$9,6743+4,(IF($F270=dane!$B$10,6743+5,6743)))))</f>
        <v>6743</v>
      </c>
      <c r="O270" s="106"/>
    </row>
    <row r="271" spans="1:15" ht="60" x14ac:dyDescent="0.25">
      <c r="A271" s="79">
        <v>268</v>
      </c>
      <c r="B271" s="14" t="s">
        <v>43</v>
      </c>
      <c r="C271" s="87" t="s">
        <v>737</v>
      </c>
      <c r="D271" s="13">
        <v>42450</v>
      </c>
      <c r="E271" s="98" t="s">
        <v>738</v>
      </c>
      <c r="F271" s="12" t="s">
        <v>22</v>
      </c>
      <c r="G271" s="99" t="s">
        <v>31</v>
      </c>
      <c r="H271" s="99" t="s">
        <v>739</v>
      </c>
      <c r="I271" s="100" t="s">
        <v>740</v>
      </c>
      <c r="J271" s="12">
        <v>409</v>
      </c>
      <c r="K2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BOŚ.6743.409.2016.ŁD</v>
      </c>
      <c r="L271" s="11">
        <v>42480</v>
      </c>
      <c r="M271" s="12" t="s">
        <v>18</v>
      </c>
      <c r="N271" s="88">
        <f>IF($F271=dane!$B$8,6743+3,(IF($F271=dane!$B$9,6743+4,(IF($F271=dane!$B$10,6743+5,6743)))))</f>
        <v>6743</v>
      </c>
      <c r="O271" s="106"/>
    </row>
    <row r="272" spans="1:15" ht="60" x14ac:dyDescent="0.25">
      <c r="A272" s="79">
        <f>IF(zgłoszenia[[#This Row],[ID]]&gt;0,A271+1,"--")</f>
        <v>269</v>
      </c>
      <c r="B272" s="14" t="s">
        <v>209</v>
      </c>
      <c r="C272" s="87">
        <v>5020</v>
      </c>
      <c r="D272" s="13">
        <v>42450</v>
      </c>
      <c r="E272" s="48" t="s">
        <v>741</v>
      </c>
      <c r="F272" s="12" t="s">
        <v>16</v>
      </c>
      <c r="G272" s="12" t="s">
        <v>28</v>
      </c>
      <c r="H272" s="12" t="s">
        <v>129</v>
      </c>
      <c r="I272" s="53" t="s">
        <v>742</v>
      </c>
      <c r="J272" s="12">
        <v>257</v>
      </c>
      <c r="K2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BOŚ.6743.257.2016.SR</v>
      </c>
      <c r="L272" s="11">
        <v>42475</v>
      </c>
      <c r="M272" s="12" t="s">
        <v>18</v>
      </c>
      <c r="N272" s="88">
        <f>IF($F272=dane!$B$8,6743+3,(IF($F272=dane!$B$9,6743+4,(IF($F272=dane!$B$10,6743+5,6743)))))</f>
        <v>6743</v>
      </c>
      <c r="O272" s="106"/>
    </row>
    <row r="273" spans="1:15" ht="60" x14ac:dyDescent="0.25">
      <c r="A273" s="79">
        <f>IF(zgłoszenia[[#This Row],[ID]]&gt;0,A272+1,"--")</f>
        <v>270</v>
      </c>
      <c r="B273" s="14" t="s">
        <v>209</v>
      </c>
      <c r="C273" s="87">
        <v>5022</v>
      </c>
      <c r="D273" s="13">
        <v>42450</v>
      </c>
      <c r="E273" s="48" t="s">
        <v>741</v>
      </c>
      <c r="F273" s="12" t="s">
        <v>16</v>
      </c>
      <c r="G273" s="12" t="s">
        <v>28</v>
      </c>
      <c r="H273" s="12" t="s">
        <v>129</v>
      </c>
      <c r="I273" s="53" t="s">
        <v>743</v>
      </c>
      <c r="J273" s="12">
        <v>258</v>
      </c>
      <c r="K2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BOŚ.6743.258.2016.SR</v>
      </c>
      <c r="L273" s="11">
        <v>42475</v>
      </c>
      <c r="M273" s="12" t="s">
        <v>18</v>
      </c>
      <c r="N273" s="88">
        <f>IF($F273=dane!$B$8,6743+3,(IF($F273=dane!$B$9,6743+4,(IF($F273=dane!$B$10,6743+5,6743)))))</f>
        <v>6743</v>
      </c>
      <c r="O273" s="106"/>
    </row>
    <row r="274" spans="1:15" ht="60" x14ac:dyDescent="0.25">
      <c r="A274" s="79">
        <f>IF(zgłoszenia[[#This Row],[ID]]&gt;0,A273+1,"--")</f>
        <v>271</v>
      </c>
      <c r="B274" s="14" t="s">
        <v>63</v>
      </c>
      <c r="C274" s="87">
        <v>5027</v>
      </c>
      <c r="D274" s="13">
        <v>42450</v>
      </c>
      <c r="E274" s="48" t="s">
        <v>744</v>
      </c>
      <c r="F274" s="12" t="s">
        <v>81</v>
      </c>
      <c r="G274" s="12" t="s">
        <v>28</v>
      </c>
      <c r="H274" s="12" t="s">
        <v>155</v>
      </c>
      <c r="I274" s="53" t="s">
        <v>745</v>
      </c>
      <c r="J274" s="12">
        <v>21</v>
      </c>
      <c r="K2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BOŚ.6748.21.2016.AP</v>
      </c>
      <c r="L274" s="11">
        <v>42460</v>
      </c>
      <c r="M274" s="12" t="s">
        <v>18</v>
      </c>
      <c r="N274" s="88">
        <f>IF($F274=dane!$B$8,6743+3,(IF($F274=dane!$B$9,6743+4,(IF($F274=dane!$B$10,6743+5,6743)))))</f>
        <v>6748</v>
      </c>
      <c r="O274" s="106"/>
    </row>
    <row r="275" spans="1:15" ht="60" x14ac:dyDescent="0.25">
      <c r="A275" s="79">
        <f>IF(zgłoszenia[[#This Row],[ID]]&gt;0,A274+1,"--")</f>
        <v>272</v>
      </c>
      <c r="B275" s="14" t="s">
        <v>63</v>
      </c>
      <c r="C275" s="87">
        <v>5030</v>
      </c>
      <c r="D275" s="13">
        <v>42450</v>
      </c>
      <c r="E275" s="48" t="s">
        <v>746</v>
      </c>
      <c r="F275" s="12" t="s">
        <v>81</v>
      </c>
      <c r="G275" s="12" t="s">
        <v>28</v>
      </c>
      <c r="H275" s="12" t="s">
        <v>129</v>
      </c>
      <c r="I275" s="53" t="s">
        <v>747</v>
      </c>
      <c r="J275" s="12">
        <v>20</v>
      </c>
      <c r="K2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BOŚ.6748.20.2016.AP</v>
      </c>
      <c r="L275" s="11">
        <v>42473</v>
      </c>
      <c r="M275" s="12" t="s">
        <v>18</v>
      </c>
      <c r="N275" s="88">
        <f>IF($F275=dane!$B$8,6743+3,(IF($F275=dane!$B$9,6743+4,(IF($F275=dane!$B$10,6743+5,6743)))))</f>
        <v>6748</v>
      </c>
      <c r="O275" s="106"/>
    </row>
    <row r="276" spans="1:15" ht="30" x14ac:dyDescent="0.25">
      <c r="A276" s="79">
        <f>IF(zgłoszenia[[#This Row],[ID]]&gt;0,A275+1,"--")</f>
        <v>273</v>
      </c>
      <c r="B276" s="14" t="s">
        <v>36</v>
      </c>
      <c r="C276" s="87">
        <v>5018</v>
      </c>
      <c r="D276" s="13">
        <v>42450</v>
      </c>
      <c r="E276" s="48" t="s">
        <v>554</v>
      </c>
      <c r="F276" s="12" t="s">
        <v>19</v>
      </c>
      <c r="G276" s="12" t="s">
        <v>28</v>
      </c>
      <c r="H276" s="12" t="s">
        <v>28</v>
      </c>
      <c r="I276" s="53" t="s">
        <v>748</v>
      </c>
      <c r="J276" s="12">
        <v>261</v>
      </c>
      <c r="K2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BOŚ.6743.261.2016.KŻ</v>
      </c>
      <c r="L276" s="11">
        <v>42472</v>
      </c>
      <c r="M276" s="12" t="s">
        <v>21</v>
      </c>
      <c r="N276" s="88">
        <f>IF($F276=dane!$B$8,6743+3,(IF($F276=dane!$B$9,6743+4,(IF($F276=dane!$B$10,6743+5,6743)))))</f>
        <v>6743</v>
      </c>
      <c r="O276" s="106"/>
    </row>
    <row r="277" spans="1:15" ht="60" x14ac:dyDescent="0.25">
      <c r="A277" s="79">
        <f>IF(zgłoszenia[[#This Row],[ID]]&gt;0,A276+1,"--")</f>
        <v>274</v>
      </c>
      <c r="B277" s="14" t="s">
        <v>36</v>
      </c>
      <c r="C277" s="87">
        <v>4989</v>
      </c>
      <c r="D277" s="13">
        <v>42450</v>
      </c>
      <c r="E277" s="48" t="s">
        <v>749</v>
      </c>
      <c r="F277" s="12" t="s">
        <v>19</v>
      </c>
      <c r="G277" s="12" t="s">
        <v>28</v>
      </c>
      <c r="H277" s="12" t="s">
        <v>155</v>
      </c>
      <c r="I277" s="53" t="s">
        <v>750</v>
      </c>
      <c r="J277" s="12">
        <v>262</v>
      </c>
      <c r="K2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BOŚ.6743.262.2016.KŻ</v>
      </c>
      <c r="L277" s="11">
        <v>42508</v>
      </c>
      <c r="M277" s="12" t="s">
        <v>18</v>
      </c>
      <c r="N277" s="88">
        <f>IF($F277=dane!$B$8,6743+3,(IF($F277=dane!$B$9,6743+4,(IF($F277=dane!$B$10,6743+5,6743)))))</f>
        <v>6743</v>
      </c>
      <c r="O277" s="106"/>
    </row>
    <row r="278" spans="1:15" ht="30" x14ac:dyDescent="0.25">
      <c r="A278" s="79">
        <f>IF(zgłoszenia[[#This Row],[ID]]&gt;0,A277+1,"--")</f>
        <v>275</v>
      </c>
      <c r="B278" s="14" t="s">
        <v>11</v>
      </c>
      <c r="C278" s="87">
        <v>5031</v>
      </c>
      <c r="D278" s="13">
        <v>42450</v>
      </c>
      <c r="E278" s="48" t="s">
        <v>64</v>
      </c>
      <c r="F278" s="12" t="s">
        <v>82</v>
      </c>
      <c r="G278" s="12" t="s">
        <v>31</v>
      </c>
      <c r="H278" s="12" t="s">
        <v>31</v>
      </c>
      <c r="I278" s="53" t="s">
        <v>751</v>
      </c>
      <c r="J278" s="12">
        <v>255</v>
      </c>
      <c r="K2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BOŚ.6746.255.2016.AA</v>
      </c>
      <c r="L278" s="11">
        <v>42478</v>
      </c>
      <c r="M278" s="12" t="s">
        <v>30</v>
      </c>
      <c r="N278" s="88">
        <f>IF($F278=dane!$B$8,6743+3,(IF($F278=dane!$B$9,6743+4,(IF($F278=dane!$B$10,6743+5,6743)))))</f>
        <v>6746</v>
      </c>
      <c r="O278" s="106"/>
    </row>
    <row r="279" spans="1:15" ht="75" x14ac:dyDescent="0.25">
      <c r="A279" s="79">
        <f>IF(zgłoszenia[[#This Row],[ID]]&gt;0,A278+1,"--")</f>
        <v>276</v>
      </c>
      <c r="B279" s="14" t="s">
        <v>37</v>
      </c>
      <c r="C279" s="87">
        <v>5118</v>
      </c>
      <c r="D279" s="13">
        <v>42451</v>
      </c>
      <c r="E279" s="48" t="s">
        <v>752</v>
      </c>
      <c r="F279" s="12" t="s">
        <v>82</v>
      </c>
      <c r="G279" s="12" t="s">
        <v>28</v>
      </c>
      <c r="H279" s="12" t="s">
        <v>155</v>
      </c>
      <c r="I279" s="53" t="s">
        <v>753</v>
      </c>
      <c r="J279" s="12">
        <v>46</v>
      </c>
      <c r="K2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BOŚ.6746.46.2016.AŁ</v>
      </c>
      <c r="L279" s="11">
        <v>42481</v>
      </c>
      <c r="M279" s="12" t="s">
        <v>18</v>
      </c>
      <c r="N279" s="88">
        <f>IF($F279=dane!$B$8,6743+3,(IF($F279=dane!$B$9,6743+4,(IF($F279=dane!$B$10,6743+5,6743)))))</f>
        <v>6746</v>
      </c>
      <c r="O279" s="106"/>
    </row>
    <row r="280" spans="1:15" ht="60" x14ac:dyDescent="0.25">
      <c r="A280" s="79">
        <f>IF(zgłoszenia[[#This Row],[ID]]&gt;0,A279+1,"--")</f>
        <v>277</v>
      </c>
      <c r="B280" s="14" t="s">
        <v>42</v>
      </c>
      <c r="C280" s="87">
        <v>5111</v>
      </c>
      <c r="D280" s="13">
        <v>42451</v>
      </c>
      <c r="E280" s="48" t="s">
        <v>64</v>
      </c>
      <c r="F280" s="12" t="s">
        <v>82</v>
      </c>
      <c r="G280" s="12" t="s">
        <v>32</v>
      </c>
      <c r="H280" s="12" t="s">
        <v>67</v>
      </c>
      <c r="I280" s="53" t="s">
        <v>754</v>
      </c>
      <c r="J280" s="12">
        <v>43</v>
      </c>
      <c r="K2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BOŚ.6746.43.2016.MS</v>
      </c>
      <c r="L280" s="11">
        <v>42480</v>
      </c>
      <c r="M280" s="12" t="s">
        <v>18</v>
      </c>
      <c r="N280" s="88">
        <f>IF($F280=dane!$B$8,6743+3,(IF($F280=dane!$B$9,6743+4,(IF($F280=dane!$B$10,6743+5,6743)))))</f>
        <v>6746</v>
      </c>
      <c r="O280" s="106"/>
    </row>
    <row r="281" spans="1:15" ht="60" x14ac:dyDescent="0.25">
      <c r="A281" s="79">
        <f>IF(zgłoszenia[[#This Row],[ID]]&gt;0,A280+1,"--")</f>
        <v>278</v>
      </c>
      <c r="B281" s="14" t="s">
        <v>11</v>
      </c>
      <c r="C281" s="87">
        <v>5707</v>
      </c>
      <c r="D281" s="13">
        <v>42451</v>
      </c>
      <c r="E281" s="48" t="s">
        <v>755</v>
      </c>
      <c r="F281" s="12" t="s">
        <v>22</v>
      </c>
      <c r="G281" s="12" t="s">
        <v>31</v>
      </c>
      <c r="H281" s="12" t="s">
        <v>31</v>
      </c>
      <c r="I281" s="53" t="s">
        <v>756</v>
      </c>
      <c r="J281" s="12">
        <v>256</v>
      </c>
      <c r="K2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BOŚ.6743.256.2016.AA</v>
      </c>
      <c r="L281" s="11">
        <v>42464</v>
      </c>
      <c r="M281" s="12" t="s">
        <v>18</v>
      </c>
      <c r="N281" s="88">
        <f>IF($F281=dane!$B$8,6743+3,(IF($F281=dane!$B$9,6743+4,(IF($F281=dane!$B$10,6743+5,6743)))))</f>
        <v>6743</v>
      </c>
      <c r="O281" s="106"/>
    </row>
    <row r="282" spans="1:15" ht="75" x14ac:dyDescent="0.25">
      <c r="A282" s="79">
        <f>IF(zgłoszenia[[#This Row],[ID]]&gt;0,A281+1,"--")</f>
        <v>279</v>
      </c>
      <c r="B282" s="14" t="s">
        <v>209</v>
      </c>
      <c r="C282" s="87">
        <v>5109</v>
      </c>
      <c r="D282" s="13">
        <v>42451</v>
      </c>
      <c r="E282" s="48" t="s">
        <v>757</v>
      </c>
      <c r="F282" s="12" t="s">
        <v>16</v>
      </c>
      <c r="G282" s="12" t="s">
        <v>20</v>
      </c>
      <c r="H282" s="12" t="s">
        <v>20</v>
      </c>
      <c r="I282" s="53" t="s">
        <v>758</v>
      </c>
      <c r="J282" s="12">
        <v>260</v>
      </c>
      <c r="K2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BOŚ.6743.260.2016.SR</v>
      </c>
      <c r="L282" s="11">
        <v>42473</v>
      </c>
      <c r="M282" s="12" t="s">
        <v>30</v>
      </c>
      <c r="N282" s="88">
        <f>IF($F282=dane!$B$8,6743+3,(IF($F282=dane!$B$9,6743+4,(IF($F282=dane!$B$10,6743+5,6743)))))</f>
        <v>6743</v>
      </c>
      <c r="O282" s="106"/>
    </row>
    <row r="283" spans="1:15" ht="30" x14ac:dyDescent="0.25">
      <c r="A283" s="79">
        <f>IF(zgłoszenia[[#This Row],[ID]]&gt;0,A282+1,"--")</f>
        <v>280</v>
      </c>
      <c r="B283" s="14" t="s">
        <v>209</v>
      </c>
      <c r="C283" s="87">
        <v>5097</v>
      </c>
      <c r="D283" s="13">
        <v>42451</v>
      </c>
      <c r="E283" s="48" t="s">
        <v>126</v>
      </c>
      <c r="F283" s="12" t="s">
        <v>16</v>
      </c>
      <c r="G283" s="12" t="s">
        <v>28</v>
      </c>
      <c r="H283" s="12" t="s">
        <v>759</v>
      </c>
      <c r="I283" s="53" t="s">
        <v>760</v>
      </c>
      <c r="J283" s="12">
        <v>259</v>
      </c>
      <c r="K2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BOŚ.6743.259.2016.SR</v>
      </c>
      <c r="L283" s="11">
        <v>42468</v>
      </c>
      <c r="M283" s="12" t="s">
        <v>21</v>
      </c>
      <c r="N283" s="88">
        <f>IF($F283=dane!$B$8,6743+3,(IF($F283=dane!$B$9,6743+4,(IF($F283=dane!$B$10,6743+5,6743)))))</f>
        <v>6743</v>
      </c>
      <c r="O283" s="106"/>
    </row>
    <row r="284" spans="1:15" ht="60" x14ac:dyDescent="0.25">
      <c r="A284" s="79">
        <f>IF(zgłoszenia[[#This Row],[ID]]&gt;0,A283+1,"--")</f>
        <v>281</v>
      </c>
      <c r="B284" s="14" t="s">
        <v>37</v>
      </c>
      <c r="C284" s="87">
        <v>5085</v>
      </c>
      <c r="D284" s="13">
        <v>42451</v>
      </c>
      <c r="E284" s="48" t="s">
        <v>761</v>
      </c>
      <c r="F284" s="12" t="s">
        <v>16</v>
      </c>
      <c r="G284" s="12" t="s">
        <v>32</v>
      </c>
      <c r="H284" s="12" t="s">
        <v>152</v>
      </c>
      <c r="I284" s="53" t="s">
        <v>762</v>
      </c>
      <c r="J284" s="12">
        <v>277</v>
      </c>
      <c r="K2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BOŚ.6743.277.2016.AŁ</v>
      </c>
      <c r="L284" s="11">
        <v>42481</v>
      </c>
      <c r="M284" s="12" t="s">
        <v>18</v>
      </c>
      <c r="N284" s="88">
        <f>IF($F284=dane!$B$8,6743+3,(IF($F284=dane!$B$9,6743+4,(IF($F284=dane!$B$10,6743+5,6743)))))</f>
        <v>6743</v>
      </c>
      <c r="O284" s="106"/>
    </row>
    <row r="285" spans="1:15" ht="60" x14ac:dyDescent="0.25">
      <c r="A285" s="79">
        <f>IF(zgłoszenia[[#This Row],[ID]]&gt;0,A284+1,"--")</f>
        <v>282</v>
      </c>
      <c r="B285" s="14" t="s">
        <v>37</v>
      </c>
      <c r="C285" s="87">
        <v>5129</v>
      </c>
      <c r="D285" s="13">
        <v>42451</v>
      </c>
      <c r="E285" s="48" t="s">
        <v>126</v>
      </c>
      <c r="F285" s="12" t="s">
        <v>16</v>
      </c>
      <c r="G285" s="12" t="s">
        <v>32</v>
      </c>
      <c r="H285" s="12" t="s">
        <v>763</v>
      </c>
      <c r="I285" s="53" t="s">
        <v>764</v>
      </c>
      <c r="J285" s="12">
        <v>278</v>
      </c>
      <c r="K2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BOŚ.6743.278.2016.AŁ</v>
      </c>
      <c r="L285" s="11">
        <v>42481</v>
      </c>
      <c r="M285" s="12" t="s">
        <v>18</v>
      </c>
      <c r="N285" s="88">
        <f>IF($F285=dane!$B$8,6743+3,(IF($F285=dane!$B$9,6743+4,(IF($F285=dane!$B$10,6743+5,6743)))))</f>
        <v>6743</v>
      </c>
      <c r="O285" s="106"/>
    </row>
    <row r="286" spans="1:15" ht="60" x14ac:dyDescent="0.25">
      <c r="A286" s="79">
        <v>283</v>
      </c>
      <c r="B286" s="14" t="s">
        <v>11</v>
      </c>
      <c r="C286" s="87" t="s">
        <v>765</v>
      </c>
      <c r="D286" s="13">
        <v>42452</v>
      </c>
      <c r="E286" s="98" t="s">
        <v>766</v>
      </c>
      <c r="F286" s="12" t="s">
        <v>22</v>
      </c>
      <c r="G286" s="12" t="s">
        <v>31</v>
      </c>
      <c r="H286" s="99" t="s">
        <v>767</v>
      </c>
      <c r="I286" s="100" t="s">
        <v>768</v>
      </c>
      <c r="J286" s="12">
        <v>273</v>
      </c>
      <c r="K2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BOŚ.6743.273.2016.AA</v>
      </c>
      <c r="L286" s="11">
        <v>42478</v>
      </c>
      <c r="M286" s="12" t="s">
        <v>18</v>
      </c>
      <c r="N286" s="88">
        <f>IF($F286=dane!$B$8,6743+3,(IF($F286=dane!$B$9,6743+4,(IF($F286=dane!$B$10,6743+5,6743)))))</f>
        <v>6743</v>
      </c>
      <c r="O286" s="106"/>
    </row>
    <row r="287" spans="1:15" ht="60" x14ac:dyDescent="0.25">
      <c r="A287" s="79">
        <v>284</v>
      </c>
      <c r="B287" s="14" t="s">
        <v>37</v>
      </c>
      <c r="C287" s="87" t="s">
        <v>769</v>
      </c>
      <c r="D287" s="13">
        <v>42452</v>
      </c>
      <c r="E287" s="98" t="s">
        <v>770</v>
      </c>
      <c r="F287" s="12" t="s">
        <v>16</v>
      </c>
      <c r="G287" s="12" t="s">
        <v>32</v>
      </c>
      <c r="H287" s="99" t="s">
        <v>149</v>
      </c>
      <c r="I287" s="100" t="s">
        <v>771</v>
      </c>
      <c r="J287" s="12">
        <v>279</v>
      </c>
      <c r="K2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BOŚ.6743.279.2016.AŁ</v>
      </c>
      <c r="L287" s="11">
        <v>42482</v>
      </c>
      <c r="M287" s="12" t="s">
        <v>18</v>
      </c>
      <c r="N287" s="88">
        <f>IF($F287=dane!$B$8,6743+3,(IF($F287=dane!$B$9,6743+4,(IF($F287=dane!$B$10,6743+5,6743)))))</f>
        <v>6743</v>
      </c>
      <c r="O287" s="106"/>
    </row>
    <row r="288" spans="1:15" ht="60" x14ac:dyDescent="0.25">
      <c r="A288" s="79">
        <v>285</v>
      </c>
      <c r="B288" s="14" t="s">
        <v>1038</v>
      </c>
      <c r="C288" s="87">
        <v>5200</v>
      </c>
      <c r="D288" s="13">
        <v>42452</v>
      </c>
      <c r="E288" s="98" t="s">
        <v>772</v>
      </c>
      <c r="F288" s="12" t="s">
        <v>16</v>
      </c>
      <c r="G288" s="12" t="s">
        <v>29</v>
      </c>
      <c r="H288" s="99" t="s">
        <v>773</v>
      </c>
      <c r="I288" s="100" t="s">
        <v>774</v>
      </c>
      <c r="J288" s="12">
        <v>389</v>
      </c>
      <c r="K2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BOŚ.6743.389.2016.ST</v>
      </c>
      <c r="L288" s="11">
        <v>42485</v>
      </c>
      <c r="M288" s="12" t="s">
        <v>18</v>
      </c>
      <c r="N288" s="88">
        <f>IF($F288=dane!$B$8,6743+3,(IF($F288=dane!$B$9,6743+4,(IF($F288=dane!$B$10,6743+5,6743)))))</f>
        <v>6743</v>
      </c>
      <c r="O288" s="106"/>
    </row>
    <row r="289" spans="1:15" ht="30" x14ac:dyDescent="0.25">
      <c r="A289" s="79">
        <v>286</v>
      </c>
      <c r="B289" s="14" t="s">
        <v>42</v>
      </c>
      <c r="C289" s="87">
        <v>5211</v>
      </c>
      <c r="D289" s="13">
        <v>42452</v>
      </c>
      <c r="E289" s="98" t="s">
        <v>775</v>
      </c>
      <c r="F289" s="12" t="s">
        <v>82</v>
      </c>
      <c r="G289" s="12" t="s">
        <v>32</v>
      </c>
      <c r="H289" s="99" t="s">
        <v>32</v>
      </c>
      <c r="I289" s="100" t="s">
        <v>776</v>
      </c>
      <c r="J289" s="12">
        <v>45</v>
      </c>
      <c r="K2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BOŚ.6746.45.2016.MS</v>
      </c>
      <c r="L289" s="11">
        <v>42478</v>
      </c>
      <c r="M289" s="12" t="s">
        <v>30</v>
      </c>
      <c r="N289" s="88">
        <f>IF($F289=dane!$B$8,6743+3,(IF($F289=dane!$B$9,6743+4,(IF($F289=dane!$B$10,6743+5,6743)))))</f>
        <v>6746</v>
      </c>
      <c r="O289" s="106"/>
    </row>
    <row r="290" spans="1:15" ht="60" x14ac:dyDescent="0.25">
      <c r="A290" s="79">
        <f>IF(zgłoszenia[[#This Row],[ID]]&gt;0,A289+1,"--")</f>
        <v>287</v>
      </c>
      <c r="B290" s="14" t="s">
        <v>43</v>
      </c>
      <c r="C290" s="87" t="s">
        <v>777</v>
      </c>
      <c r="D290" s="13">
        <v>42422</v>
      </c>
      <c r="E290" s="48" t="s">
        <v>779</v>
      </c>
      <c r="F290" s="12" t="s">
        <v>82</v>
      </c>
      <c r="G290" s="12" t="s">
        <v>20</v>
      </c>
      <c r="H290" s="12" t="s">
        <v>163</v>
      </c>
      <c r="I290" s="53" t="s">
        <v>778</v>
      </c>
      <c r="J290" s="12">
        <v>29</v>
      </c>
      <c r="K2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BOŚ.6746.29.2016.ŁD</v>
      </c>
      <c r="L290" s="11">
        <v>42451</v>
      </c>
      <c r="M290" s="12" t="s">
        <v>18</v>
      </c>
      <c r="N290" s="88">
        <f>IF($F290=dane!$B$8,6743+3,(IF($F290=dane!$B$9,6743+4,(IF($F290=dane!$B$10,6743+5,6743)))))</f>
        <v>6746</v>
      </c>
      <c r="O290" s="106"/>
    </row>
    <row r="291" spans="1:15" ht="60" x14ac:dyDescent="0.25">
      <c r="A291" s="79">
        <f>IF(zgłoszenia[[#This Row],[ID]]&gt;0,A290+1,"--")</f>
        <v>288</v>
      </c>
      <c r="B291" s="14" t="s">
        <v>11</v>
      </c>
      <c r="C291" s="87">
        <v>5212</v>
      </c>
      <c r="D291" s="13">
        <v>42453</v>
      </c>
      <c r="E291" s="48" t="s">
        <v>780</v>
      </c>
      <c r="F291" s="12" t="s">
        <v>16</v>
      </c>
      <c r="G291" s="12" t="s">
        <v>31</v>
      </c>
      <c r="H291" s="12" t="s">
        <v>147</v>
      </c>
      <c r="I291" s="53" t="s">
        <v>1006</v>
      </c>
      <c r="J291" s="12">
        <v>272</v>
      </c>
      <c r="K2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BOŚ.6743.272.2016.AA</v>
      </c>
      <c r="L291" s="11">
        <v>42479</v>
      </c>
      <c r="M291" s="12" t="s">
        <v>18</v>
      </c>
      <c r="N291" s="88">
        <f>IF($F291=dane!$B$8,6743+3,(IF($F291=dane!$B$9,6743+4,(IF($F291=dane!$B$10,6743+5,6743)))))</f>
        <v>6743</v>
      </c>
      <c r="O291" s="106"/>
    </row>
    <row r="292" spans="1:15" ht="60" x14ac:dyDescent="0.25">
      <c r="A292" s="79">
        <f>IF(zgłoszenia[[#This Row],[ID]]&gt;0,A291+1,"--")</f>
        <v>289</v>
      </c>
      <c r="B292" s="14" t="s">
        <v>209</v>
      </c>
      <c r="C292" s="87">
        <v>5295</v>
      </c>
      <c r="D292" s="13">
        <v>42453</v>
      </c>
      <c r="E292" s="48" t="s">
        <v>151</v>
      </c>
      <c r="F292" s="12" t="s">
        <v>16</v>
      </c>
      <c r="G292" s="12" t="s">
        <v>28</v>
      </c>
      <c r="H292" s="12" t="s">
        <v>76</v>
      </c>
      <c r="I292" s="53" t="s">
        <v>781</v>
      </c>
      <c r="J292" s="12">
        <v>268</v>
      </c>
      <c r="K2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BOŚ.6743.268.2016.SR</v>
      </c>
      <c r="L292" s="11">
        <v>42479</v>
      </c>
      <c r="M292" s="12" t="s">
        <v>18</v>
      </c>
      <c r="N292" s="88">
        <f>IF($F292=dane!$B$8,6743+3,(IF($F292=dane!$B$9,6743+4,(IF($F292=dane!$B$10,6743+5,6743)))))</f>
        <v>6743</v>
      </c>
      <c r="O292" s="106"/>
    </row>
    <row r="293" spans="1:15" ht="60" x14ac:dyDescent="0.25">
      <c r="A293" s="79">
        <f>IF(zgłoszenia[[#This Row],[ID]]&gt;0,A292+1,"--")</f>
        <v>290</v>
      </c>
      <c r="B293" s="14" t="s">
        <v>209</v>
      </c>
      <c r="C293" s="87">
        <v>5293</v>
      </c>
      <c r="D293" s="13">
        <v>42453</v>
      </c>
      <c r="E293" s="48" t="s">
        <v>782</v>
      </c>
      <c r="F293" s="12" t="s">
        <v>16</v>
      </c>
      <c r="G293" s="12" t="s">
        <v>28</v>
      </c>
      <c r="H293" s="12" t="s">
        <v>76</v>
      </c>
      <c r="I293" s="53" t="s">
        <v>783</v>
      </c>
      <c r="J293" s="12">
        <v>267</v>
      </c>
      <c r="K2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BOŚ.6743.267.2016.SR</v>
      </c>
      <c r="L293" s="11">
        <v>42487</v>
      </c>
      <c r="M293" s="12" t="s">
        <v>18</v>
      </c>
      <c r="N293" s="88">
        <f>IF($F293=dane!$B$8,6743+3,(IF($F293=dane!$B$9,6743+4,(IF($F293=dane!$B$10,6743+5,6743)))))</f>
        <v>6743</v>
      </c>
      <c r="O293" s="106"/>
    </row>
    <row r="294" spans="1:15" ht="60" x14ac:dyDescent="0.25">
      <c r="A294" s="79">
        <f>IF(zgłoszenia[[#This Row],[ID]]&gt;0,A293+1,"--")</f>
        <v>291</v>
      </c>
      <c r="B294" s="14" t="s">
        <v>209</v>
      </c>
      <c r="C294" s="87">
        <v>5297</v>
      </c>
      <c r="D294" s="13">
        <v>42453</v>
      </c>
      <c r="E294" s="48" t="s">
        <v>394</v>
      </c>
      <c r="F294" s="12" t="s">
        <v>16</v>
      </c>
      <c r="G294" s="12" t="s">
        <v>28</v>
      </c>
      <c r="H294" s="12" t="s">
        <v>76</v>
      </c>
      <c r="I294" s="53" t="s">
        <v>784</v>
      </c>
      <c r="J294" s="12">
        <v>266</v>
      </c>
      <c r="K2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BOŚ.6743.266.2016.SR</v>
      </c>
      <c r="L294" s="11">
        <v>42487</v>
      </c>
      <c r="M294" s="12" t="s">
        <v>18</v>
      </c>
      <c r="N294" s="88">
        <f>IF($F294=dane!$B$8,6743+3,(IF($F294=dane!$B$9,6743+4,(IF($F294=dane!$B$10,6743+5,6743)))))</f>
        <v>6743</v>
      </c>
      <c r="O294" s="106"/>
    </row>
    <row r="295" spans="1:15" ht="60" x14ac:dyDescent="0.25">
      <c r="A295" s="79">
        <f>IF(zgłoszenia[[#This Row],[ID]]&gt;0,A294+1,"--")</f>
        <v>292</v>
      </c>
      <c r="B295" s="14" t="s">
        <v>209</v>
      </c>
      <c r="C295" s="87">
        <v>5292</v>
      </c>
      <c r="D295" s="13">
        <v>42453</v>
      </c>
      <c r="E295" s="48" t="s">
        <v>394</v>
      </c>
      <c r="F295" s="12" t="s">
        <v>16</v>
      </c>
      <c r="G295" s="12" t="s">
        <v>28</v>
      </c>
      <c r="H295" s="12" t="s">
        <v>76</v>
      </c>
      <c r="I295" s="53" t="s">
        <v>785</v>
      </c>
      <c r="J295" s="12">
        <v>265</v>
      </c>
      <c r="K2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BOŚ.6743.265.2016.SR</v>
      </c>
      <c r="L295" s="11">
        <v>42487</v>
      </c>
      <c r="M295" s="12" t="s">
        <v>18</v>
      </c>
      <c r="N295" s="88">
        <f>IF($F295=dane!$B$8,6743+3,(IF($F295=dane!$B$9,6743+4,(IF($F295=dane!$B$10,6743+5,6743)))))</f>
        <v>6743</v>
      </c>
      <c r="O295" s="106"/>
    </row>
    <row r="296" spans="1:15" ht="60" x14ac:dyDescent="0.25">
      <c r="A296" s="79">
        <f>IF(zgłoszenia[[#This Row],[ID]]&gt;0,A295+1,"--")</f>
        <v>293</v>
      </c>
      <c r="B296" s="14" t="s">
        <v>209</v>
      </c>
      <c r="C296" s="87">
        <v>5291</v>
      </c>
      <c r="D296" s="13">
        <v>42453</v>
      </c>
      <c r="E296" s="48" t="s">
        <v>394</v>
      </c>
      <c r="F296" s="12" t="s">
        <v>16</v>
      </c>
      <c r="G296" s="12" t="s">
        <v>28</v>
      </c>
      <c r="H296" s="12" t="s">
        <v>76</v>
      </c>
      <c r="I296" s="53" t="s">
        <v>786</v>
      </c>
      <c r="J296" s="12">
        <v>264</v>
      </c>
      <c r="K2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BOŚ.6743.264.2016.SR</v>
      </c>
      <c r="L296" s="11">
        <v>42487</v>
      </c>
      <c r="M296" s="12" t="s">
        <v>18</v>
      </c>
      <c r="N296" s="88">
        <f>IF($F296=dane!$B$8,6743+3,(IF($F296=dane!$B$9,6743+4,(IF($F296=dane!$B$10,6743+5,6743)))))</f>
        <v>6743</v>
      </c>
      <c r="O296" s="106"/>
    </row>
    <row r="297" spans="1:15" ht="60" x14ac:dyDescent="0.25">
      <c r="A297" s="79">
        <f>IF(zgłoszenia[[#This Row],[ID]]&gt;0,A296+1,"--")</f>
        <v>294</v>
      </c>
      <c r="B297" s="14" t="s">
        <v>209</v>
      </c>
      <c r="C297" s="87">
        <v>5231</v>
      </c>
      <c r="D297" s="13">
        <v>42452</v>
      </c>
      <c r="E297" s="48" t="s">
        <v>716</v>
      </c>
      <c r="F297" s="12" t="s">
        <v>16</v>
      </c>
      <c r="G297" s="12" t="s">
        <v>25</v>
      </c>
      <c r="H297" s="12" t="s">
        <v>25</v>
      </c>
      <c r="I297" s="53" t="s">
        <v>103</v>
      </c>
      <c r="J297" s="12">
        <v>263</v>
      </c>
      <c r="K2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BOŚ.6743.263.2016.SR</v>
      </c>
      <c r="L297" s="11">
        <v>42468</v>
      </c>
      <c r="M297" s="12" t="s">
        <v>18</v>
      </c>
      <c r="N297" s="88">
        <f>IF($F297=dane!$B$8,6743+3,(IF($F297=dane!$B$9,6743+4,(IF($F297=dane!$B$10,6743+5,6743)))))</f>
        <v>6743</v>
      </c>
      <c r="O297" s="106"/>
    </row>
    <row r="298" spans="1:15" ht="60" x14ac:dyDescent="0.25">
      <c r="A298" s="79">
        <f>IF(zgłoszenia[[#This Row],[ID]]&gt;0,A297+1,"--")</f>
        <v>295</v>
      </c>
      <c r="B298" s="14" t="s">
        <v>11</v>
      </c>
      <c r="C298" s="87">
        <v>5274</v>
      </c>
      <c r="D298" s="13">
        <v>42453</v>
      </c>
      <c r="E298" s="48" t="s">
        <v>787</v>
      </c>
      <c r="F298" s="12" t="s">
        <v>16</v>
      </c>
      <c r="G298" s="12" t="s">
        <v>23</v>
      </c>
      <c r="H298" s="12" t="s">
        <v>23</v>
      </c>
      <c r="I298" s="53" t="s">
        <v>596</v>
      </c>
      <c r="J298" s="12"/>
      <c r="K2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298" s="11"/>
      <c r="M298" s="12" t="s">
        <v>18</v>
      </c>
      <c r="N298" s="88">
        <f>IF($F298=dane!$B$8,6743+3,(IF($F298=dane!$B$9,6743+4,(IF($F298=dane!$B$10,6743+5,6743)))))</f>
        <v>6743</v>
      </c>
      <c r="O298" s="106"/>
    </row>
    <row r="299" spans="1:15" ht="30" x14ac:dyDescent="0.25">
      <c r="A299" s="79">
        <f>IF(zgłoszenia[[#This Row],[ID]]&gt;0,A298+1,"--")</f>
        <v>296</v>
      </c>
      <c r="B299" s="14" t="s">
        <v>42</v>
      </c>
      <c r="C299" s="87">
        <v>5272</v>
      </c>
      <c r="D299" s="13">
        <v>42453</v>
      </c>
      <c r="E299" s="48" t="s">
        <v>788</v>
      </c>
      <c r="F299" s="12" t="s">
        <v>16</v>
      </c>
      <c r="G299" s="12" t="s">
        <v>17</v>
      </c>
      <c r="H299" s="12" t="s">
        <v>89</v>
      </c>
      <c r="I299" s="53" t="s">
        <v>789</v>
      </c>
      <c r="J299" s="12">
        <v>271</v>
      </c>
      <c r="K2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BOŚ.6743.271.2016.MS</v>
      </c>
      <c r="L299" s="11">
        <v>42507</v>
      </c>
      <c r="M299" s="12" t="s">
        <v>21</v>
      </c>
      <c r="N299" s="88">
        <f>IF($F299=dane!$B$8,6743+3,(IF($F299=dane!$B$9,6743+4,(IF($F299=dane!$B$10,6743+5,6743)))))</f>
        <v>6743</v>
      </c>
      <c r="O299" s="106"/>
    </row>
    <row r="300" spans="1:15" ht="60" x14ac:dyDescent="0.25">
      <c r="A300" s="79">
        <f>IF(zgłoszenia[[#This Row],[ID]]&gt;0,A299+1,"--")</f>
        <v>297</v>
      </c>
      <c r="B300" s="14" t="s">
        <v>11</v>
      </c>
      <c r="C300" s="87">
        <v>5382</v>
      </c>
      <c r="D300" s="13">
        <v>42454</v>
      </c>
      <c r="E300" s="48" t="s">
        <v>791</v>
      </c>
      <c r="F300" s="12" t="s">
        <v>16</v>
      </c>
      <c r="G300" s="12" t="s">
        <v>31</v>
      </c>
      <c r="H300" s="12" t="s">
        <v>31</v>
      </c>
      <c r="I300" s="53" t="s">
        <v>792</v>
      </c>
      <c r="J300" s="12">
        <v>275</v>
      </c>
      <c r="K3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BOŚ.6743.275.2016.AA</v>
      </c>
      <c r="L300" s="11">
        <v>42478</v>
      </c>
      <c r="M300" s="12" t="s">
        <v>18</v>
      </c>
      <c r="N300" s="88">
        <f>IF($F300=dane!$B$8,6743+3,(IF($F300=dane!$B$9,6743+4,(IF($F300=dane!$B$10,6743+5,6743)))))</f>
        <v>6743</v>
      </c>
      <c r="O300" s="106"/>
    </row>
    <row r="301" spans="1:15" ht="60" x14ac:dyDescent="0.25">
      <c r="A301" s="79">
        <f>IF(zgłoszenia[[#This Row],[ID]]&gt;0,A300+1,"--")</f>
        <v>298</v>
      </c>
      <c r="B301" s="14" t="s">
        <v>11</v>
      </c>
      <c r="C301" s="87">
        <v>5379</v>
      </c>
      <c r="D301" s="13">
        <v>42454</v>
      </c>
      <c r="E301" s="48" t="s">
        <v>791</v>
      </c>
      <c r="F301" s="12" t="s">
        <v>16</v>
      </c>
      <c r="G301" s="12" t="s">
        <v>31</v>
      </c>
      <c r="H301" s="12" t="s">
        <v>31</v>
      </c>
      <c r="I301" s="53" t="s">
        <v>793</v>
      </c>
      <c r="J301" s="12">
        <v>274</v>
      </c>
      <c r="K3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BOŚ.6743.274.2016.AA</v>
      </c>
      <c r="L301" s="11">
        <v>42478</v>
      </c>
      <c r="M301" s="12" t="s">
        <v>18</v>
      </c>
      <c r="N301" s="88">
        <f>IF($F301=dane!$B$8,6743+3,(IF($F301=dane!$B$9,6743+4,(IF($F301=dane!$B$10,6743+5,6743)))))</f>
        <v>6743</v>
      </c>
      <c r="O301" s="106"/>
    </row>
    <row r="302" spans="1:15" ht="60" x14ac:dyDescent="0.25">
      <c r="A302" s="79">
        <f>IF(zgłoszenia[[#This Row],[ID]]&gt;0,A301+1,"--")</f>
        <v>299</v>
      </c>
      <c r="B302" s="14" t="s">
        <v>42</v>
      </c>
      <c r="C302" s="87">
        <v>5398</v>
      </c>
      <c r="D302" s="13">
        <v>42454</v>
      </c>
      <c r="E302" s="48" t="s">
        <v>1061</v>
      </c>
      <c r="F302" s="12" t="s">
        <v>82</v>
      </c>
      <c r="G302" s="12" t="s">
        <v>17</v>
      </c>
      <c r="H302" s="12" t="s">
        <v>96</v>
      </c>
      <c r="I302" s="53" t="s">
        <v>794</v>
      </c>
      <c r="J302" s="12">
        <v>44</v>
      </c>
      <c r="K3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BOŚ.6746.44.2016.MS</v>
      </c>
      <c r="L302" s="11">
        <v>42482</v>
      </c>
      <c r="M302" s="12" t="s">
        <v>18</v>
      </c>
      <c r="N302" s="88">
        <f>IF($F302=dane!$B$8,6743+3,(IF($F302=dane!$B$9,6743+4,(IF($F302=dane!$B$10,6743+5,6743)))))</f>
        <v>6746</v>
      </c>
      <c r="O302" s="106"/>
    </row>
    <row r="303" spans="1:15" ht="60" x14ac:dyDescent="0.25">
      <c r="A303" s="79">
        <f>IF(zgłoszenia[[#This Row],[ID]]&gt;0,A302+1,"--")</f>
        <v>300</v>
      </c>
      <c r="B303" s="14" t="s">
        <v>36</v>
      </c>
      <c r="C303" s="87">
        <v>5387</v>
      </c>
      <c r="D303" s="13">
        <v>42454</v>
      </c>
      <c r="E303" s="48" t="s">
        <v>239</v>
      </c>
      <c r="F303" s="12" t="s">
        <v>16</v>
      </c>
      <c r="G303" s="12" t="s">
        <v>28</v>
      </c>
      <c r="H303" s="12" t="s">
        <v>28</v>
      </c>
      <c r="I303" s="53" t="s">
        <v>795</v>
      </c>
      <c r="J303" s="12">
        <v>269</v>
      </c>
      <c r="K3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BOŚ.6743.269.2016.KŻ</v>
      </c>
      <c r="L303" s="11">
        <v>42537</v>
      </c>
      <c r="M303" s="12" t="s">
        <v>18</v>
      </c>
      <c r="N303" s="88">
        <f>IF($F303=dane!$B$8,6743+3,(IF($F303=dane!$B$9,6743+4,(IF($F303=dane!$B$10,6743+5,6743)))))</f>
        <v>6743</v>
      </c>
      <c r="O303" s="106"/>
    </row>
    <row r="304" spans="1:15" ht="60" x14ac:dyDescent="0.25">
      <c r="A304" s="79">
        <f>IF(zgłoszenia[[#This Row],[ID]]&gt;0,A303+1,"--")</f>
        <v>301</v>
      </c>
      <c r="B304" s="14" t="s">
        <v>36</v>
      </c>
      <c r="C304" s="87">
        <v>5385</v>
      </c>
      <c r="D304" s="13">
        <v>42454</v>
      </c>
      <c r="E304" s="48" t="s">
        <v>796</v>
      </c>
      <c r="F304" s="12" t="s">
        <v>19</v>
      </c>
      <c r="G304" s="12" t="s">
        <v>28</v>
      </c>
      <c r="H304" s="12" t="s">
        <v>28</v>
      </c>
      <c r="I304" s="53" t="s">
        <v>797</v>
      </c>
      <c r="J304" s="12">
        <v>270</v>
      </c>
      <c r="K3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BOŚ.6743.270.2016.KŻ</v>
      </c>
      <c r="L304" s="11">
        <v>42495</v>
      </c>
      <c r="M304" s="12" t="s">
        <v>18</v>
      </c>
      <c r="N304" s="88">
        <f>IF($F304=dane!$B$8,6743+3,(IF($F304=dane!$B$9,6743+4,(IF($F304=dane!$B$10,6743+5,6743)))))</f>
        <v>6743</v>
      </c>
      <c r="O304" s="106"/>
    </row>
    <row r="305" spans="1:15" ht="45" x14ac:dyDescent="0.25">
      <c r="A305" s="79">
        <v>302</v>
      </c>
      <c r="B305" s="14" t="s">
        <v>11</v>
      </c>
      <c r="C305" s="87" t="s">
        <v>798</v>
      </c>
      <c r="D305" s="13">
        <v>42458</v>
      </c>
      <c r="E305" s="98" t="s">
        <v>799</v>
      </c>
      <c r="F305" s="12" t="s">
        <v>24</v>
      </c>
      <c r="G305" s="12" t="s">
        <v>31</v>
      </c>
      <c r="H305" s="99" t="s">
        <v>31</v>
      </c>
      <c r="I305" s="100" t="s">
        <v>800</v>
      </c>
      <c r="J305" s="12">
        <v>280</v>
      </c>
      <c r="K3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BOŚ.6743.280.2016.AA</v>
      </c>
      <c r="L305" s="11">
        <v>42478</v>
      </c>
      <c r="M305" s="12"/>
      <c r="N305" s="88">
        <f>IF($F305=dane!$B$8,6743+3,(IF($F305=dane!$B$9,6743+4,(IF($F305=dane!$B$10,6743+5,6743)))))</f>
        <v>6743</v>
      </c>
      <c r="O305" s="106"/>
    </row>
    <row r="306" spans="1:15" ht="60" x14ac:dyDescent="0.25">
      <c r="A306" s="79">
        <v>303</v>
      </c>
      <c r="B306" s="14" t="s">
        <v>209</v>
      </c>
      <c r="C306" s="87" t="s">
        <v>801</v>
      </c>
      <c r="D306" s="13">
        <v>42458</v>
      </c>
      <c r="E306" s="98" t="s">
        <v>802</v>
      </c>
      <c r="F306" s="12" t="s">
        <v>19</v>
      </c>
      <c r="G306" s="12" t="s">
        <v>28</v>
      </c>
      <c r="H306" s="99" t="s">
        <v>635</v>
      </c>
      <c r="I306" s="100" t="s">
        <v>803</v>
      </c>
      <c r="J306" s="12">
        <v>286</v>
      </c>
      <c r="K3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BOŚ.6743.286.2016.SR</v>
      </c>
      <c r="L306" s="11">
        <v>42467</v>
      </c>
      <c r="M306" s="12" t="s">
        <v>18</v>
      </c>
      <c r="N306" s="88">
        <f>IF($F306=dane!$B$8,6743+3,(IF($F306=dane!$B$9,6743+4,(IF($F306=dane!$B$10,6743+5,6743)))))</f>
        <v>6743</v>
      </c>
      <c r="O306" s="106"/>
    </row>
    <row r="307" spans="1:15" ht="60" x14ac:dyDescent="0.25">
      <c r="A307" s="79">
        <v>304</v>
      </c>
      <c r="B307" s="14" t="s">
        <v>209</v>
      </c>
      <c r="C307" s="87" t="s">
        <v>804</v>
      </c>
      <c r="D307" s="13">
        <v>42458</v>
      </c>
      <c r="E307" s="98" t="s">
        <v>805</v>
      </c>
      <c r="F307" s="12" t="s">
        <v>16</v>
      </c>
      <c r="G307" s="12" t="s">
        <v>20</v>
      </c>
      <c r="H307" s="99" t="s">
        <v>806</v>
      </c>
      <c r="I307" s="100" t="s">
        <v>807</v>
      </c>
      <c r="J307" s="12">
        <v>285</v>
      </c>
      <c r="K3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BOŚ.6743.285.2016.SR</v>
      </c>
      <c r="L307" s="11">
        <v>42481</v>
      </c>
      <c r="M307" s="12" t="s">
        <v>18</v>
      </c>
      <c r="N307" s="88">
        <f>IF($F307=dane!$B$8,6743+3,(IF($F307=dane!$B$9,6743+4,(IF($F307=dane!$B$10,6743+5,6743)))))</f>
        <v>6743</v>
      </c>
      <c r="O307" s="106"/>
    </row>
    <row r="308" spans="1:15" ht="30" x14ac:dyDescent="0.25">
      <c r="A308" s="79">
        <v>305</v>
      </c>
      <c r="B308" s="14" t="s">
        <v>11</v>
      </c>
      <c r="C308" s="87" t="s">
        <v>808</v>
      </c>
      <c r="D308" s="13">
        <v>42458</v>
      </c>
      <c r="E308" s="98" t="s">
        <v>809</v>
      </c>
      <c r="F308" s="12" t="s">
        <v>16</v>
      </c>
      <c r="G308" s="12" t="s">
        <v>31</v>
      </c>
      <c r="H308" s="99" t="s">
        <v>810</v>
      </c>
      <c r="I308" s="100" t="s">
        <v>811</v>
      </c>
      <c r="J308" s="12"/>
      <c r="K3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308" s="11"/>
      <c r="M308" s="12"/>
      <c r="N308" s="88">
        <f>IF($F308=dane!$B$8,6743+3,(IF($F308=dane!$B$9,6743+4,(IF($F308=dane!$B$10,6743+5,6743)))))</f>
        <v>6743</v>
      </c>
      <c r="O308" s="106"/>
    </row>
    <row r="309" spans="1:15" ht="60" x14ac:dyDescent="0.25">
      <c r="A309" s="79">
        <v>306</v>
      </c>
      <c r="B309" s="14" t="s">
        <v>12</v>
      </c>
      <c r="C309" s="87" t="s">
        <v>813</v>
      </c>
      <c r="D309" s="13">
        <v>42459</v>
      </c>
      <c r="E309" s="98" t="s">
        <v>338</v>
      </c>
      <c r="F309" s="12" t="s">
        <v>22</v>
      </c>
      <c r="G309" s="12" t="s">
        <v>29</v>
      </c>
      <c r="H309" s="99" t="s">
        <v>229</v>
      </c>
      <c r="I309" s="100" t="s">
        <v>814</v>
      </c>
      <c r="J309" s="12">
        <v>454</v>
      </c>
      <c r="K3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BOŚ.6743.454.2016.WŚ</v>
      </c>
      <c r="L309" s="11">
        <v>42488</v>
      </c>
      <c r="M309" s="12" t="s">
        <v>18</v>
      </c>
      <c r="N309" s="88">
        <f>IF($F309=dane!$B$8,6743+3,(IF($F309=dane!$B$9,6743+4,(IF($F309=dane!$B$10,6743+5,6743)))))</f>
        <v>6743</v>
      </c>
      <c r="O309" s="106"/>
    </row>
    <row r="310" spans="1:15" ht="60" x14ac:dyDescent="0.25">
      <c r="A310" s="79">
        <v>307</v>
      </c>
      <c r="B310" s="14" t="s">
        <v>63</v>
      </c>
      <c r="C310" s="87" t="s">
        <v>815</v>
      </c>
      <c r="D310" s="13">
        <v>42459</v>
      </c>
      <c r="E310" s="98" t="s">
        <v>461</v>
      </c>
      <c r="F310" s="12" t="s">
        <v>81</v>
      </c>
      <c r="G310" s="12" t="s">
        <v>28</v>
      </c>
      <c r="H310" s="99" t="s">
        <v>635</v>
      </c>
      <c r="I310" s="100" t="s">
        <v>816</v>
      </c>
      <c r="J310" s="12">
        <v>23</v>
      </c>
      <c r="K3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BOŚ.6748.23.2016.AP</v>
      </c>
      <c r="L310" s="11">
        <v>42473</v>
      </c>
      <c r="M310" s="12" t="s">
        <v>18</v>
      </c>
      <c r="N310" s="88">
        <f>IF($F310=dane!$B$8,6743+3,(IF($F310=dane!$B$9,6743+4,(IF($F310=dane!$B$10,6743+5,6743)))))</f>
        <v>6748</v>
      </c>
      <c r="O310" s="106"/>
    </row>
    <row r="311" spans="1:15" ht="60" x14ac:dyDescent="0.25">
      <c r="A311" s="79">
        <v>308</v>
      </c>
      <c r="B311" s="14" t="s">
        <v>42</v>
      </c>
      <c r="C311" s="87" t="s">
        <v>817</v>
      </c>
      <c r="D311" s="13">
        <v>42459</v>
      </c>
      <c r="E311" s="98" t="s">
        <v>513</v>
      </c>
      <c r="F311" s="12" t="s">
        <v>82</v>
      </c>
      <c r="G311" s="12" t="s">
        <v>17</v>
      </c>
      <c r="H311" s="99" t="s">
        <v>86</v>
      </c>
      <c r="I311" s="100" t="s">
        <v>818</v>
      </c>
      <c r="J311" s="12">
        <v>47</v>
      </c>
      <c r="K3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BOŚ.6746.47.2016.MS</v>
      </c>
      <c r="L311" s="11">
        <v>42487</v>
      </c>
      <c r="M311" s="12" t="s">
        <v>18</v>
      </c>
      <c r="N311" s="88">
        <f>IF($F311=dane!$B$8,6743+3,(IF($F311=dane!$B$9,6743+4,(IF($F311=dane!$B$10,6743+5,6743)))))</f>
        <v>6746</v>
      </c>
      <c r="O311" s="106"/>
    </row>
    <row r="312" spans="1:15" ht="60" x14ac:dyDescent="0.25">
      <c r="A312" s="79">
        <v>309</v>
      </c>
      <c r="B312" s="14" t="s">
        <v>36</v>
      </c>
      <c r="C312" s="87" t="s">
        <v>819</v>
      </c>
      <c r="D312" s="13">
        <v>42459</v>
      </c>
      <c r="E312" s="98" t="s">
        <v>461</v>
      </c>
      <c r="F312" s="12" t="s">
        <v>81</v>
      </c>
      <c r="G312" s="12" t="s">
        <v>28</v>
      </c>
      <c r="H312" s="99" t="s">
        <v>635</v>
      </c>
      <c r="I312" s="100" t="s">
        <v>820</v>
      </c>
      <c r="J312" s="12">
        <v>25</v>
      </c>
      <c r="K3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BOŚ.6748.25.2016.KŻ</v>
      </c>
      <c r="L312" s="11">
        <v>42485</v>
      </c>
      <c r="M312" s="12" t="s">
        <v>18</v>
      </c>
      <c r="N312" s="88">
        <f>IF($F312=dane!$B$8,6743+3,(IF($F312=dane!$B$9,6743+4,(IF($F312=dane!$B$10,6743+5,6743)))))</f>
        <v>6748</v>
      </c>
      <c r="O312" s="106"/>
    </row>
    <row r="313" spans="1:15" ht="60" x14ac:dyDescent="0.25">
      <c r="A313" s="79">
        <v>310</v>
      </c>
      <c r="B313" s="14" t="s">
        <v>37</v>
      </c>
      <c r="C313" s="87" t="s">
        <v>821</v>
      </c>
      <c r="D313" s="13">
        <v>42459</v>
      </c>
      <c r="E313" s="98" t="s">
        <v>461</v>
      </c>
      <c r="F313" s="12" t="s">
        <v>81</v>
      </c>
      <c r="G313" s="12" t="s">
        <v>28</v>
      </c>
      <c r="H313" s="99" t="s">
        <v>822</v>
      </c>
      <c r="I313" s="100" t="s">
        <v>823</v>
      </c>
      <c r="J313" s="12">
        <v>24</v>
      </c>
      <c r="K3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BOŚ.6748.24.2016.AŁ</v>
      </c>
      <c r="L313" s="11">
        <v>42480</v>
      </c>
      <c r="M313" s="12" t="s">
        <v>18</v>
      </c>
      <c r="N313" s="88">
        <f>IF($F313=dane!$B$8,6743+3,(IF($F313=dane!$B$9,6743+4,(IF($F313=dane!$B$10,6743+5,6743)))))</f>
        <v>6748</v>
      </c>
      <c r="O313" s="106"/>
    </row>
    <row r="314" spans="1:15" ht="60" x14ac:dyDescent="0.25">
      <c r="A314" s="79">
        <f>IF(zgłoszenia[[#This Row],[ID]]&gt;0,A313+1,"--")</f>
        <v>311</v>
      </c>
      <c r="B314" s="14" t="s">
        <v>42</v>
      </c>
      <c r="C314" s="87">
        <v>5675</v>
      </c>
      <c r="D314" s="13">
        <v>42460</v>
      </c>
      <c r="E314" s="48" t="s">
        <v>126</v>
      </c>
      <c r="F314" s="12" t="s">
        <v>16</v>
      </c>
      <c r="G314" s="12" t="s">
        <v>17</v>
      </c>
      <c r="H314" s="12" t="s">
        <v>824</v>
      </c>
      <c r="I314" s="53" t="s">
        <v>825</v>
      </c>
      <c r="J314" s="12">
        <v>281</v>
      </c>
      <c r="K3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BOŚ.6743.281.2016.MS</v>
      </c>
      <c r="L314" s="11">
        <v>42475</v>
      </c>
      <c r="M314" s="12" t="s">
        <v>18</v>
      </c>
      <c r="N314" s="88">
        <f>IF($F314=dane!$B$8,6743+3,(IF($F314=dane!$B$9,6743+4,(IF($F314=dane!$B$10,6743+5,6743)))))</f>
        <v>6743</v>
      </c>
      <c r="O314" s="106"/>
    </row>
    <row r="315" spans="1:15" ht="60" x14ac:dyDescent="0.25">
      <c r="A315" s="79">
        <f>IF(zgłoszenia[[#This Row],[ID]]&gt;0,A314+1,"--")</f>
        <v>312</v>
      </c>
      <c r="B315" s="14" t="s">
        <v>11</v>
      </c>
      <c r="C315" s="87">
        <v>5677</v>
      </c>
      <c r="D315" s="13">
        <v>42460</v>
      </c>
      <c r="E315" s="48" t="s">
        <v>826</v>
      </c>
      <c r="F315" s="12" t="s">
        <v>16</v>
      </c>
      <c r="G315" s="12" t="s">
        <v>23</v>
      </c>
      <c r="H315" s="12" t="s">
        <v>478</v>
      </c>
      <c r="I315" s="53" t="s">
        <v>827</v>
      </c>
      <c r="J315" s="12">
        <v>287</v>
      </c>
      <c r="K3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BOŚ.6743.287.2016.AA</v>
      </c>
      <c r="L315" s="11">
        <v>42479</v>
      </c>
      <c r="M315" s="12" t="s">
        <v>18</v>
      </c>
      <c r="N315" s="88">
        <f>IF($F315=dane!$B$8,6743+3,(IF($F315=dane!$B$9,6743+4,(IF($F315=dane!$B$10,6743+5,6743)))))</f>
        <v>6743</v>
      </c>
      <c r="O315" s="106"/>
    </row>
    <row r="316" spans="1:15" ht="60" x14ac:dyDescent="0.25">
      <c r="A316" s="79">
        <f>IF(zgłoszenia[[#This Row],[ID]]&gt;0,A315+1,"--")</f>
        <v>313</v>
      </c>
      <c r="B316" s="14" t="s">
        <v>35</v>
      </c>
      <c r="C316" s="87">
        <v>5681</v>
      </c>
      <c r="D316" s="13">
        <v>42460</v>
      </c>
      <c r="E316" s="48" t="s">
        <v>239</v>
      </c>
      <c r="F316" s="12" t="s">
        <v>16</v>
      </c>
      <c r="G316" s="12" t="s">
        <v>31</v>
      </c>
      <c r="H316" s="12" t="s">
        <v>828</v>
      </c>
      <c r="I316" s="53" t="s">
        <v>829</v>
      </c>
      <c r="J316" s="12">
        <v>385</v>
      </c>
      <c r="K3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BOŚ.6743.385.2016.AS</v>
      </c>
      <c r="L316" s="11">
        <v>42482</v>
      </c>
      <c r="M316" s="12" t="s">
        <v>18</v>
      </c>
      <c r="N316" s="88">
        <f>IF($F316=dane!$B$8,6743+3,(IF($F316=dane!$B$9,6743+4,(IF($F316=dane!$B$10,6743+5,6743)))))</f>
        <v>6743</v>
      </c>
      <c r="O316" s="106"/>
    </row>
    <row r="317" spans="1:15" ht="60" x14ac:dyDescent="0.25">
      <c r="A317" s="79">
        <f>IF(zgłoszenia[[#This Row],[ID]]&gt;0,A316+1,"--")</f>
        <v>314</v>
      </c>
      <c r="B317" s="14" t="s">
        <v>36</v>
      </c>
      <c r="C317" s="87">
        <v>5680</v>
      </c>
      <c r="D317" s="13">
        <v>42460</v>
      </c>
      <c r="E317" s="48" t="s">
        <v>830</v>
      </c>
      <c r="F317" s="12" t="s">
        <v>19</v>
      </c>
      <c r="G317" s="12" t="s">
        <v>28</v>
      </c>
      <c r="H317" s="12" t="s">
        <v>171</v>
      </c>
      <c r="I317" s="53" t="s">
        <v>831</v>
      </c>
      <c r="J317" s="12">
        <v>282</v>
      </c>
      <c r="K3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BOŚ.6743.282.2016.KŻ</v>
      </c>
      <c r="L317" s="11">
        <v>42502</v>
      </c>
      <c r="M317" s="12" t="s">
        <v>18</v>
      </c>
      <c r="N317" s="88">
        <f>IF($F317=dane!$B$8,6743+3,(IF($F317=dane!$B$9,6743+4,(IF($F317=dane!$B$10,6743+5,6743)))))</f>
        <v>6743</v>
      </c>
      <c r="O317" s="106"/>
    </row>
    <row r="318" spans="1:15" ht="60" x14ac:dyDescent="0.25">
      <c r="A318" s="79">
        <f>IF(zgłoszenia[[#This Row],[ID]]&gt;0,A317+1,"--")</f>
        <v>315</v>
      </c>
      <c r="B318" s="14" t="s">
        <v>12</v>
      </c>
      <c r="C318" s="87">
        <v>5673</v>
      </c>
      <c r="D318" s="13">
        <v>42460</v>
      </c>
      <c r="E318" s="48" t="s">
        <v>126</v>
      </c>
      <c r="F318" s="12" t="s">
        <v>16</v>
      </c>
      <c r="G318" s="12" t="s">
        <v>31</v>
      </c>
      <c r="H318" s="12" t="s">
        <v>832</v>
      </c>
      <c r="I318" s="53" t="s">
        <v>833</v>
      </c>
      <c r="J318" s="12">
        <v>455</v>
      </c>
      <c r="K3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BOŚ.6743.455.2016.WŚ</v>
      </c>
      <c r="L318" s="11">
        <v>42489</v>
      </c>
      <c r="M318" s="12" t="s">
        <v>18</v>
      </c>
      <c r="N318" s="88">
        <f>IF($F318=dane!$B$8,6743+3,(IF($F318=dane!$B$9,6743+4,(IF($F318=dane!$B$10,6743+5,6743)))))</f>
        <v>6743</v>
      </c>
      <c r="O318" s="106"/>
    </row>
    <row r="319" spans="1:15" ht="60" x14ac:dyDescent="0.25">
      <c r="A319" s="79">
        <f>IF(zgłoszenia[[#This Row],[ID]]&gt;0,A318+1,"--")</f>
        <v>316</v>
      </c>
      <c r="B319" s="14" t="s">
        <v>11</v>
      </c>
      <c r="C319" s="87">
        <v>5712</v>
      </c>
      <c r="D319" s="13">
        <v>42461</v>
      </c>
      <c r="E319" s="48" t="s">
        <v>834</v>
      </c>
      <c r="F319" s="12" t="s">
        <v>16</v>
      </c>
      <c r="G319" s="12" t="s">
        <v>23</v>
      </c>
      <c r="H319" s="12" t="s">
        <v>23</v>
      </c>
      <c r="I319" s="53" t="s">
        <v>835</v>
      </c>
      <c r="J319" s="12">
        <v>288</v>
      </c>
      <c r="K3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BOŚ.6743.288.2016.AA</v>
      </c>
      <c r="L319" s="11">
        <v>42514</v>
      </c>
      <c r="M319" s="12" t="s">
        <v>18</v>
      </c>
      <c r="N319" s="88">
        <f>IF($F319=dane!$B$8,6743+3,(IF($F319=dane!$B$9,6743+4,(IF($F319=dane!$B$10,6743+5,6743)))))</f>
        <v>6743</v>
      </c>
      <c r="O319" s="106"/>
    </row>
    <row r="320" spans="1:15" ht="60" x14ac:dyDescent="0.25">
      <c r="A320" s="79">
        <f>IF(zgłoszenia[[#This Row],[ID]]&gt;0,A319+1,"--")</f>
        <v>317</v>
      </c>
      <c r="B320" s="14" t="s">
        <v>36</v>
      </c>
      <c r="C320" s="87">
        <v>5709</v>
      </c>
      <c r="D320" s="13">
        <v>42461</v>
      </c>
      <c r="E320" s="48" t="s">
        <v>744</v>
      </c>
      <c r="F320" s="12" t="s">
        <v>81</v>
      </c>
      <c r="G320" s="12" t="s">
        <v>28</v>
      </c>
      <c r="H320" s="12" t="s">
        <v>28</v>
      </c>
      <c r="I320" s="53" t="s">
        <v>836</v>
      </c>
      <c r="J320" s="12">
        <v>26</v>
      </c>
      <c r="K3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BOŚ.6748.26.2016.KŻ</v>
      </c>
      <c r="L320" s="11">
        <v>42485</v>
      </c>
      <c r="M320" s="12" t="s">
        <v>18</v>
      </c>
      <c r="N320" s="88">
        <f>IF($F320=dane!$B$8,6743+3,(IF($F320=dane!$B$9,6743+4,(IF($F320=dane!$B$10,6743+5,6743)))))</f>
        <v>6748</v>
      </c>
      <c r="O320" s="106"/>
    </row>
    <row r="321" spans="1:15" ht="30" x14ac:dyDescent="0.25">
      <c r="A321" s="79">
        <f>IF(zgłoszenia[[#This Row],[ID]]&gt;0,A320+1,"--")</f>
        <v>318</v>
      </c>
      <c r="B321" s="14" t="s">
        <v>209</v>
      </c>
      <c r="C321" s="87">
        <v>5705</v>
      </c>
      <c r="D321" s="13">
        <v>42461</v>
      </c>
      <c r="E321" s="48" t="s">
        <v>837</v>
      </c>
      <c r="F321" s="12" t="s">
        <v>24</v>
      </c>
      <c r="G321" s="12" t="s">
        <v>20</v>
      </c>
      <c r="H321" s="12" t="s">
        <v>20</v>
      </c>
      <c r="I321" s="53" t="s">
        <v>838</v>
      </c>
      <c r="J321" s="12">
        <v>284</v>
      </c>
      <c r="K3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BOŚ.6743.284.2016.SR</v>
      </c>
      <c r="L321" s="11">
        <v>42468</v>
      </c>
      <c r="M321" s="12" t="s">
        <v>21</v>
      </c>
      <c r="N321" s="88">
        <f>IF($F321=dane!$B$8,6743+3,(IF($F321=dane!$B$9,6743+4,(IF($F321=dane!$B$10,6743+5,6743)))))</f>
        <v>6743</v>
      </c>
      <c r="O321" s="106"/>
    </row>
    <row r="322" spans="1:15" ht="45" x14ac:dyDescent="0.25">
      <c r="A322" s="79">
        <f>IF(zgłoszenia[[#This Row],[ID]]&gt;0,A321+1,"--")</f>
        <v>319</v>
      </c>
      <c r="B322" s="14" t="s">
        <v>36</v>
      </c>
      <c r="C322" s="87">
        <v>5696</v>
      </c>
      <c r="D322" s="13">
        <v>42460</v>
      </c>
      <c r="E322" s="47" t="s">
        <v>839</v>
      </c>
      <c r="F322" s="12" t="s">
        <v>19</v>
      </c>
      <c r="G322" s="12" t="s">
        <v>28</v>
      </c>
      <c r="H322" s="12" t="s">
        <v>28</v>
      </c>
      <c r="I322" s="53" t="s">
        <v>840</v>
      </c>
      <c r="J322" s="12">
        <v>283</v>
      </c>
      <c r="K3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BOŚ.6743.283.2016.KŻ</v>
      </c>
      <c r="L322" s="11">
        <v>42468</v>
      </c>
      <c r="M322" s="12" t="s">
        <v>21</v>
      </c>
      <c r="N322" s="88">
        <f>IF($F322=dane!$B$8,6743+3,(IF($F322=dane!$B$9,6743+4,(IF($F322=dane!$B$10,6743+5,6743)))))</f>
        <v>6743</v>
      </c>
      <c r="O322" s="106"/>
    </row>
    <row r="323" spans="1:15" ht="60" x14ac:dyDescent="0.25">
      <c r="A323" s="79">
        <f>IF(zgłoszenia[[#This Row],[ID]]&gt;0,A322+1,"--")</f>
        <v>320</v>
      </c>
      <c r="B323" s="14" t="s">
        <v>43</v>
      </c>
      <c r="C323" s="87">
        <v>5876</v>
      </c>
      <c r="D323" s="13">
        <v>42464</v>
      </c>
      <c r="E323" s="48" t="s">
        <v>126</v>
      </c>
      <c r="F323" s="12" t="s">
        <v>16</v>
      </c>
      <c r="G323" s="12" t="s">
        <v>17</v>
      </c>
      <c r="H323" s="12" t="s">
        <v>841</v>
      </c>
      <c r="I323" s="53" t="s">
        <v>842</v>
      </c>
      <c r="J323" s="12">
        <v>400</v>
      </c>
      <c r="K3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BOŚ.6743.400.2016.ŁD</v>
      </c>
      <c r="L323" s="11">
        <v>42492</v>
      </c>
      <c r="M323" s="12" t="s">
        <v>18</v>
      </c>
      <c r="N323" s="88">
        <f>IF($F323=dane!$B$8,6743+3,(IF($F323=dane!$B$9,6743+4,(IF($F323=dane!$B$10,6743+5,6743)))))</f>
        <v>6743</v>
      </c>
      <c r="O323" s="106"/>
    </row>
    <row r="324" spans="1:15" ht="60" x14ac:dyDescent="0.25">
      <c r="A324" s="79">
        <f>IF(zgłoszenia[[#This Row],[ID]]&gt;0,A323+1,"--")</f>
        <v>321</v>
      </c>
      <c r="B324" s="14" t="s">
        <v>209</v>
      </c>
      <c r="C324" s="87">
        <v>5903</v>
      </c>
      <c r="D324" s="13">
        <v>42464</v>
      </c>
      <c r="E324" s="48" t="s">
        <v>843</v>
      </c>
      <c r="F324" s="12" t="s">
        <v>19</v>
      </c>
      <c r="G324" s="12" t="s">
        <v>28</v>
      </c>
      <c r="H324" s="12" t="s">
        <v>155</v>
      </c>
      <c r="I324" s="53" t="s">
        <v>844</v>
      </c>
      <c r="J324" s="12">
        <v>293</v>
      </c>
      <c r="K3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BOŚ.6743.293.2016.SR</v>
      </c>
      <c r="L324" s="11">
        <v>42486</v>
      </c>
      <c r="M324" s="12" t="s">
        <v>18</v>
      </c>
      <c r="N324" s="88">
        <f>IF($F324=dane!$B$8,6743+3,(IF($F324=dane!$B$9,6743+4,(IF($F324=dane!$B$10,6743+5,6743)))))</f>
        <v>6743</v>
      </c>
      <c r="O324" s="106"/>
    </row>
    <row r="325" spans="1:15" ht="60" x14ac:dyDescent="0.25">
      <c r="A325" s="79">
        <f>IF(zgłoszenia[[#This Row],[ID]]&gt;0,A324+1,"--")</f>
        <v>322</v>
      </c>
      <c r="B325" s="14" t="s">
        <v>209</v>
      </c>
      <c r="C325" s="87">
        <v>5891</v>
      </c>
      <c r="D325" s="13">
        <v>42464</v>
      </c>
      <c r="E325" s="48" t="s">
        <v>151</v>
      </c>
      <c r="F325" s="12" t="s">
        <v>16</v>
      </c>
      <c r="G325" s="12" t="s">
        <v>28</v>
      </c>
      <c r="H325" s="12" t="s">
        <v>155</v>
      </c>
      <c r="I325" s="53" t="s">
        <v>845</v>
      </c>
      <c r="J325" s="12">
        <v>294</v>
      </c>
      <c r="K3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BOŚ.6743.294.2016.SR</v>
      </c>
      <c r="L325" s="11">
        <v>42494</v>
      </c>
      <c r="M325" s="12" t="s">
        <v>18</v>
      </c>
      <c r="N325" s="88">
        <f>IF($F325=dane!$B$8,6743+3,(IF($F325=dane!$B$9,6743+4,(IF($F325=dane!$B$10,6743+5,6743)))))</f>
        <v>6743</v>
      </c>
      <c r="O325" s="106"/>
    </row>
    <row r="326" spans="1:15" ht="60" x14ac:dyDescent="0.25">
      <c r="A326" s="79">
        <f>IF(zgłoszenia[[#This Row],[ID]]&gt;0,A325+1,"--")</f>
        <v>323</v>
      </c>
      <c r="B326" s="14" t="s">
        <v>37</v>
      </c>
      <c r="C326" s="87">
        <v>5881</v>
      </c>
      <c r="D326" s="13">
        <v>42464</v>
      </c>
      <c r="E326" s="48" t="s">
        <v>846</v>
      </c>
      <c r="F326" s="12" t="s">
        <v>16</v>
      </c>
      <c r="G326" s="12" t="s">
        <v>32</v>
      </c>
      <c r="H326" s="12" t="s">
        <v>195</v>
      </c>
      <c r="I326" s="53" t="s">
        <v>847</v>
      </c>
      <c r="J326" s="12">
        <v>319</v>
      </c>
      <c r="K3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BOŚ.6743.319.2016.AŁ</v>
      </c>
      <c r="L326" s="11">
        <v>42482</v>
      </c>
      <c r="M326" s="12" t="s">
        <v>18</v>
      </c>
      <c r="N326" s="88">
        <f>IF($F326=dane!$B$8,6743+3,(IF($F326=dane!$B$9,6743+4,(IF($F326=dane!$B$10,6743+5,6743)))))</f>
        <v>6743</v>
      </c>
      <c r="O326" s="106"/>
    </row>
    <row r="327" spans="1:15" ht="60" x14ac:dyDescent="0.25">
      <c r="A327" s="79">
        <f>IF(zgłoszenia[[#This Row],[ID]]&gt;0,A326+1,"--")</f>
        <v>324</v>
      </c>
      <c r="B327" s="14" t="s">
        <v>43</v>
      </c>
      <c r="C327" s="87">
        <v>5792</v>
      </c>
      <c r="D327" s="13">
        <v>42461</v>
      </c>
      <c r="E327" s="48" t="s">
        <v>311</v>
      </c>
      <c r="F327" s="12" t="s">
        <v>16</v>
      </c>
      <c r="G327" s="12" t="s">
        <v>29</v>
      </c>
      <c r="H327" s="12" t="s">
        <v>848</v>
      </c>
      <c r="I327" s="53" t="s">
        <v>849</v>
      </c>
      <c r="J327" s="12">
        <v>399</v>
      </c>
      <c r="K3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BOŚ.6743.399.2016.ŁD</v>
      </c>
      <c r="L327" s="11">
        <v>42488</v>
      </c>
      <c r="M327" s="12" t="s">
        <v>18</v>
      </c>
      <c r="N327" s="88">
        <f>IF($F327=dane!$B$8,6743+3,(IF($F327=dane!$B$9,6743+4,(IF($F327=dane!$B$10,6743+5,6743)))))</f>
        <v>6743</v>
      </c>
      <c r="O327" s="106"/>
    </row>
    <row r="328" spans="1:15" ht="60" x14ac:dyDescent="0.25">
      <c r="A328" s="79">
        <f>IF(zgłoszenia[[#This Row],[ID]]&gt;0,A327+1,"--")</f>
        <v>325</v>
      </c>
      <c r="B328" s="14" t="s">
        <v>36</v>
      </c>
      <c r="C328" s="87">
        <v>5797</v>
      </c>
      <c r="D328" s="13">
        <v>42461</v>
      </c>
      <c r="E328" s="48" t="s">
        <v>126</v>
      </c>
      <c r="F328" s="12" t="s">
        <v>16</v>
      </c>
      <c r="G328" s="12" t="s">
        <v>28</v>
      </c>
      <c r="H328" s="12" t="s">
        <v>171</v>
      </c>
      <c r="I328" s="53" t="s">
        <v>850</v>
      </c>
      <c r="J328" s="12">
        <v>295</v>
      </c>
      <c r="K3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BOŚ.6743.295.2016.KŻ</v>
      </c>
      <c r="L328" s="11">
        <v>42501</v>
      </c>
      <c r="M328" s="12" t="s">
        <v>18</v>
      </c>
      <c r="N328" s="88">
        <f>IF($F328=dane!$B$8,6743+3,(IF($F328=dane!$B$9,6743+4,(IF($F328=dane!$B$10,6743+5,6743)))))</f>
        <v>6743</v>
      </c>
      <c r="O328" s="106"/>
    </row>
    <row r="329" spans="1:15" ht="60" x14ac:dyDescent="0.25">
      <c r="A329" s="79">
        <f>IF(zgłoszenia[[#This Row],[ID]]&gt;0,A328+1,"--")</f>
        <v>326</v>
      </c>
      <c r="B329" s="14" t="s">
        <v>42</v>
      </c>
      <c r="C329" s="87">
        <v>5768</v>
      </c>
      <c r="D329" s="13">
        <v>42461</v>
      </c>
      <c r="E329" s="48" t="s">
        <v>851</v>
      </c>
      <c r="F329" s="12" t="s">
        <v>16</v>
      </c>
      <c r="G329" s="12" t="s">
        <v>17</v>
      </c>
      <c r="H329" s="12" t="s">
        <v>824</v>
      </c>
      <c r="I329" s="53" t="s">
        <v>852</v>
      </c>
      <c r="J329" s="12">
        <v>289</v>
      </c>
      <c r="K3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BOŚ.6743.289.2016.MS</v>
      </c>
      <c r="L329" s="11">
        <v>42475</v>
      </c>
      <c r="M329" s="12" t="s">
        <v>18</v>
      </c>
      <c r="N329" s="88">
        <f>IF($F329=dane!$B$8,6743+3,(IF($F329=dane!$B$9,6743+4,(IF($F329=dane!$B$10,6743+5,6743)))))</f>
        <v>6743</v>
      </c>
      <c r="O329" s="106"/>
    </row>
    <row r="330" spans="1:15" ht="60" x14ac:dyDescent="0.25">
      <c r="A330" s="79">
        <f>IF(zgłoszenia[[#This Row],[ID]]&gt;0,A329+1,"--")</f>
        <v>327</v>
      </c>
      <c r="B330" s="14" t="s">
        <v>42</v>
      </c>
      <c r="C330" s="87">
        <v>5771</v>
      </c>
      <c r="D330" s="13">
        <v>42461</v>
      </c>
      <c r="E330" s="48" t="s">
        <v>865</v>
      </c>
      <c r="F330" s="12" t="s">
        <v>22</v>
      </c>
      <c r="G330" s="12" t="s">
        <v>17</v>
      </c>
      <c r="H330" s="12" t="s">
        <v>17</v>
      </c>
      <c r="I330" s="53" t="s">
        <v>853</v>
      </c>
      <c r="J330" s="12">
        <v>290</v>
      </c>
      <c r="K3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BOŚ.6743.290.2016.MS</v>
      </c>
      <c r="L330" s="11">
        <v>42490</v>
      </c>
      <c r="M330" s="12" t="s">
        <v>18</v>
      </c>
      <c r="N330" s="88">
        <f>IF($F330=dane!$B$8,6743+3,(IF($F330=dane!$B$9,6743+4,(IF($F330=dane!$B$10,6743+5,6743)))))</f>
        <v>6743</v>
      </c>
      <c r="O330" s="106"/>
    </row>
    <row r="331" spans="1:15" ht="30" x14ac:dyDescent="0.25">
      <c r="A331" s="79">
        <f>IF(zgłoszenia[[#This Row],[ID]]&gt;0,A330+1,"--")</f>
        <v>328</v>
      </c>
      <c r="B331" s="14" t="s">
        <v>209</v>
      </c>
      <c r="C331" s="87">
        <v>5862</v>
      </c>
      <c r="D331" s="13">
        <v>42464</v>
      </c>
      <c r="E331" s="48" t="s">
        <v>854</v>
      </c>
      <c r="F331" s="12" t="s">
        <v>19</v>
      </c>
      <c r="G331" s="12" t="s">
        <v>28</v>
      </c>
      <c r="H331" s="12" t="s">
        <v>28</v>
      </c>
      <c r="I331" s="53" t="s">
        <v>855</v>
      </c>
      <c r="J331" s="12">
        <v>292</v>
      </c>
      <c r="K3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BOŚ.6743.292.2016.SR</v>
      </c>
      <c r="L331" s="11">
        <v>42496</v>
      </c>
      <c r="M331" s="12" t="s">
        <v>21</v>
      </c>
      <c r="N331" s="88">
        <f>IF($F331=dane!$B$8,6743+3,(IF($F331=dane!$B$9,6743+4,(IF($F331=dane!$B$10,6743+5,6743)))))</f>
        <v>6743</v>
      </c>
      <c r="O331" s="106"/>
    </row>
    <row r="332" spans="1:15" ht="60" x14ac:dyDescent="0.25">
      <c r="A332" s="79">
        <f>IF(zgłoszenia[[#This Row],[ID]]&gt;0,A331+1,"--")</f>
        <v>329</v>
      </c>
      <c r="B332" s="14" t="s">
        <v>43</v>
      </c>
      <c r="C332" s="87">
        <v>5789</v>
      </c>
      <c r="D332" s="13">
        <v>42461</v>
      </c>
      <c r="E332" s="48" t="s">
        <v>64</v>
      </c>
      <c r="F332" s="12" t="s">
        <v>82</v>
      </c>
      <c r="G332" s="12" t="s">
        <v>20</v>
      </c>
      <c r="H332" s="12" t="s">
        <v>20</v>
      </c>
      <c r="I332" s="53" t="s">
        <v>856</v>
      </c>
      <c r="J332" s="12">
        <v>64</v>
      </c>
      <c r="K3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BOŚ.6746.64.2016.ŁD</v>
      </c>
      <c r="L332" s="11">
        <v>42488</v>
      </c>
      <c r="M332" s="12" t="s">
        <v>18</v>
      </c>
      <c r="N332" s="88">
        <f>IF($F332=dane!$B$8,6743+3,(IF($F332=dane!$B$9,6743+4,(IF($F332=dane!$B$10,6743+5,6743)))))</f>
        <v>6746</v>
      </c>
      <c r="O332" s="106">
        <v>1</v>
      </c>
    </row>
    <row r="333" spans="1:15" ht="45" x14ac:dyDescent="0.25">
      <c r="A333" s="79">
        <f>IF(zgłoszenia[[#This Row],[ID]]&gt;0,A332+1,"--")</f>
        <v>330</v>
      </c>
      <c r="B333" s="14" t="s">
        <v>63</v>
      </c>
      <c r="C333" s="87">
        <v>5777</v>
      </c>
      <c r="D333" s="13">
        <v>42461</v>
      </c>
      <c r="E333" s="48" t="s">
        <v>857</v>
      </c>
      <c r="F333" s="12" t="s">
        <v>81</v>
      </c>
      <c r="G333" s="12" t="s">
        <v>25</v>
      </c>
      <c r="H333" s="12" t="s">
        <v>858</v>
      </c>
      <c r="I333" s="53" t="s">
        <v>859</v>
      </c>
      <c r="J333" s="12">
        <v>27</v>
      </c>
      <c r="K3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BOŚ.6748.27.2016.AP</v>
      </c>
      <c r="L333" s="11">
        <v>42481</v>
      </c>
      <c r="M333" s="12" t="s">
        <v>30</v>
      </c>
      <c r="N333" s="88">
        <f>IF($F333=dane!$B$8,6743+3,(IF($F333=dane!$B$9,6743+4,(IF($F333=dane!$B$10,6743+5,6743)))))</f>
        <v>6748</v>
      </c>
      <c r="O333" s="106"/>
    </row>
    <row r="334" spans="1:15" ht="60" x14ac:dyDescent="0.25">
      <c r="A334" s="79">
        <f>IF(zgłoszenia[[#This Row],[ID]]&gt;0,A333+1,"--")</f>
        <v>331</v>
      </c>
      <c r="B334" s="14" t="s">
        <v>63</v>
      </c>
      <c r="C334" s="87">
        <v>5766</v>
      </c>
      <c r="D334" s="13">
        <v>42461</v>
      </c>
      <c r="E334" s="48" t="s">
        <v>64</v>
      </c>
      <c r="F334" s="12" t="s">
        <v>82</v>
      </c>
      <c r="G334" s="12" t="s">
        <v>32</v>
      </c>
      <c r="H334" s="12" t="s">
        <v>149</v>
      </c>
      <c r="I334" s="53" t="s">
        <v>860</v>
      </c>
      <c r="J334" s="12">
        <v>48</v>
      </c>
      <c r="K3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BOŚ.6746.48.2016.AP</v>
      </c>
      <c r="L334" s="11">
        <v>42481</v>
      </c>
      <c r="M334" s="12" t="s">
        <v>18</v>
      </c>
      <c r="N334" s="88">
        <f>IF($F334=dane!$B$8,6743+3,(IF($F334=dane!$B$9,6743+4,(IF($F334=dane!$B$10,6743+5,6743)))))</f>
        <v>6746</v>
      </c>
      <c r="O334" s="106">
        <v>1</v>
      </c>
    </row>
    <row r="335" spans="1:15" ht="60" x14ac:dyDescent="0.25">
      <c r="A335" s="79">
        <f>IF(zgłoszenia[[#This Row],[ID]]&gt;0,A334+1,"--")</f>
        <v>332</v>
      </c>
      <c r="B335" s="14" t="s">
        <v>209</v>
      </c>
      <c r="C335" s="87">
        <v>5784</v>
      </c>
      <c r="D335" s="13">
        <v>42461</v>
      </c>
      <c r="E335" s="48" t="s">
        <v>861</v>
      </c>
      <c r="F335" s="12" t="s">
        <v>82</v>
      </c>
      <c r="G335" s="12" t="s">
        <v>28</v>
      </c>
      <c r="H335" s="12" t="s">
        <v>171</v>
      </c>
      <c r="I335" s="53" t="s">
        <v>862</v>
      </c>
      <c r="J335" s="12">
        <v>49</v>
      </c>
      <c r="K3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BOŚ.6746.49.2016.SR</v>
      </c>
      <c r="L335" s="11">
        <v>42478</v>
      </c>
      <c r="M335" s="12" t="s">
        <v>18</v>
      </c>
      <c r="N335" s="88">
        <f>IF($F335=dane!$B$8,6743+3,(IF($F335=dane!$B$9,6743+4,(IF($F335=dane!$B$10,6743+5,6743)))))</f>
        <v>6746</v>
      </c>
      <c r="O335" s="106"/>
    </row>
    <row r="336" spans="1:15" ht="60" x14ac:dyDescent="0.25">
      <c r="A336" s="79">
        <f>IF(zgłoszenia[[#This Row],[ID]]&gt;0,A335+1,"--")</f>
        <v>333</v>
      </c>
      <c r="B336" s="14" t="s">
        <v>209</v>
      </c>
      <c r="C336" s="87">
        <v>5799</v>
      </c>
      <c r="D336" s="13">
        <v>42461</v>
      </c>
      <c r="E336" s="48" t="s">
        <v>64</v>
      </c>
      <c r="F336" s="12" t="s">
        <v>82</v>
      </c>
      <c r="G336" s="12" t="s">
        <v>28</v>
      </c>
      <c r="H336" s="12" t="s">
        <v>76</v>
      </c>
      <c r="I336" s="53" t="s">
        <v>863</v>
      </c>
      <c r="J336" s="12">
        <v>50</v>
      </c>
      <c r="K3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BOŚ.6746.50.2016.SR</v>
      </c>
      <c r="L336" s="11">
        <v>42494</v>
      </c>
      <c r="M336" s="12" t="s">
        <v>18</v>
      </c>
      <c r="N336" s="88">
        <f>IF($F336=dane!$B$8,6743+3,(IF($F336=dane!$B$9,6743+4,(IF($F336=dane!$B$10,6743+5,6743)))))</f>
        <v>6746</v>
      </c>
      <c r="O336" s="106"/>
    </row>
    <row r="337" spans="1:15" ht="60" x14ac:dyDescent="0.25">
      <c r="A337" s="79">
        <f>IF(zgłoszenia[[#This Row],[ID]]&gt;0,A336+1,"--")</f>
        <v>334</v>
      </c>
      <c r="B337" s="14" t="s">
        <v>209</v>
      </c>
      <c r="C337" s="87">
        <v>5914</v>
      </c>
      <c r="D337" s="13">
        <v>42464</v>
      </c>
      <c r="E337" s="48" t="s">
        <v>64</v>
      </c>
      <c r="F337" s="12" t="s">
        <v>82</v>
      </c>
      <c r="G337" s="12" t="s">
        <v>28</v>
      </c>
      <c r="H337" s="12" t="s">
        <v>587</v>
      </c>
      <c r="I337" s="53" t="s">
        <v>864</v>
      </c>
      <c r="J337" s="12">
        <v>51</v>
      </c>
      <c r="K3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BOŚ.6746.51.2016.SR</v>
      </c>
      <c r="L337" s="11">
        <v>42494</v>
      </c>
      <c r="M337" s="12" t="s">
        <v>18</v>
      </c>
      <c r="N337" s="88">
        <f>IF($F337=dane!$B$8,6743+3,(IF($F337=dane!$B$9,6743+4,(IF($F337=dane!$B$10,6743+5,6743)))))</f>
        <v>6746</v>
      </c>
      <c r="O337" s="106"/>
    </row>
    <row r="338" spans="1:15" ht="60" x14ac:dyDescent="0.25">
      <c r="A338" s="79">
        <f>IF(zgłoszenia[[#This Row],[ID]]&gt;0,A337+1,"--")</f>
        <v>335</v>
      </c>
      <c r="B338" s="14" t="s">
        <v>63</v>
      </c>
      <c r="C338" s="87">
        <v>6103</v>
      </c>
      <c r="D338" s="13">
        <v>42466</v>
      </c>
      <c r="E338" s="48" t="s">
        <v>744</v>
      </c>
      <c r="F338" s="12" t="s">
        <v>81</v>
      </c>
      <c r="G338" s="12" t="s">
        <v>28</v>
      </c>
      <c r="H338" s="12" t="s">
        <v>759</v>
      </c>
      <c r="I338" s="53" t="s">
        <v>866</v>
      </c>
      <c r="J338" s="12">
        <v>29</v>
      </c>
      <c r="K3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BOŚ.6748.29.2016.AP</v>
      </c>
      <c r="L338" s="11">
        <v>42475</v>
      </c>
      <c r="M338" s="12" t="s">
        <v>18</v>
      </c>
      <c r="N338" s="88">
        <f>IF($F338=dane!$B$8,6743+3,(IF($F338=dane!$B$9,6743+4,(IF($F338=dane!$B$10,6743+5,6743)))))</f>
        <v>6748</v>
      </c>
      <c r="O338" s="106"/>
    </row>
    <row r="339" spans="1:15" ht="30" x14ac:dyDescent="0.25">
      <c r="A339" s="79">
        <f>IF(zgłoszenia[[#This Row],[ID]]&gt;0,A338+1,"--")</f>
        <v>336</v>
      </c>
      <c r="B339" s="14" t="s">
        <v>63</v>
      </c>
      <c r="C339" s="87">
        <v>5942</v>
      </c>
      <c r="D339" s="13">
        <v>42465</v>
      </c>
      <c r="E339" s="48" t="s">
        <v>867</v>
      </c>
      <c r="F339" s="12" t="s">
        <v>81</v>
      </c>
      <c r="G339" s="12" t="s">
        <v>25</v>
      </c>
      <c r="H339" s="12" t="s">
        <v>868</v>
      </c>
      <c r="I339" s="53" t="s">
        <v>869</v>
      </c>
      <c r="J339" s="12">
        <v>28</v>
      </c>
      <c r="K3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BOŚ.6748.28.2016.AP</v>
      </c>
      <c r="L339" s="11">
        <v>42481</v>
      </c>
      <c r="M339" s="12" t="s">
        <v>30</v>
      </c>
      <c r="N339" s="88">
        <f>IF($F339=dane!$B$8,6743+3,(IF($F339=dane!$B$9,6743+4,(IF($F339=dane!$B$10,6743+5,6743)))))</f>
        <v>6748</v>
      </c>
      <c r="O339" s="106"/>
    </row>
    <row r="340" spans="1:15" ht="60" x14ac:dyDescent="0.25">
      <c r="A340" s="79">
        <f>IF(zgłoszenia[[#This Row],[ID]]&gt;0,A339+1,"--")</f>
        <v>337</v>
      </c>
      <c r="B340" s="14" t="s">
        <v>12</v>
      </c>
      <c r="C340" s="87">
        <v>6096</v>
      </c>
      <c r="D340" s="13">
        <v>42466</v>
      </c>
      <c r="E340" s="48" t="s">
        <v>64</v>
      </c>
      <c r="F340" s="12" t="s">
        <v>82</v>
      </c>
      <c r="G340" s="12" t="s">
        <v>25</v>
      </c>
      <c r="H340" s="12" t="s">
        <v>25</v>
      </c>
      <c r="I340" s="53" t="s">
        <v>870</v>
      </c>
      <c r="J340" s="12">
        <v>66</v>
      </c>
      <c r="K3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BOŚ.6746.66.2016.WŚ</v>
      </c>
      <c r="L340" s="11">
        <v>42495</v>
      </c>
      <c r="M340" s="12" t="s">
        <v>18</v>
      </c>
      <c r="N340" s="88">
        <f>IF($F340=dane!$B$8,6743+3,(IF($F340=dane!$B$9,6743+4,(IF($F340=dane!$B$10,6743+5,6743)))))</f>
        <v>6746</v>
      </c>
      <c r="O340" s="106"/>
    </row>
    <row r="341" spans="1:15" ht="60" x14ac:dyDescent="0.25">
      <c r="A341" s="79">
        <f>IF(zgłoszenia[[#This Row],[ID]]&gt;0,A340+1,"--")</f>
        <v>338</v>
      </c>
      <c r="B341" s="14" t="s">
        <v>37</v>
      </c>
      <c r="C341" s="87">
        <v>5950</v>
      </c>
      <c r="D341" s="13">
        <v>42466</v>
      </c>
      <c r="E341" s="48" t="s">
        <v>239</v>
      </c>
      <c r="F341" s="12" t="s">
        <v>16</v>
      </c>
      <c r="G341" s="12" t="s">
        <v>32</v>
      </c>
      <c r="H341" s="12" t="s">
        <v>871</v>
      </c>
      <c r="I341" s="53" t="s">
        <v>872</v>
      </c>
      <c r="J341" s="12">
        <v>320</v>
      </c>
      <c r="K3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BOŚ.6743.320.2016.AŁ</v>
      </c>
      <c r="L341" s="11">
        <v>42489</v>
      </c>
      <c r="M341" s="12" t="s">
        <v>18</v>
      </c>
      <c r="N341" s="88">
        <f>IF($F341=dane!$B$8,6743+3,(IF($F341=dane!$B$9,6743+4,(IF($F341=dane!$B$10,6743+5,6743)))))</f>
        <v>6743</v>
      </c>
      <c r="O341" s="106"/>
    </row>
    <row r="342" spans="1:15" ht="30" x14ac:dyDescent="0.25">
      <c r="A342" s="79">
        <f>IF(zgłoszenia[[#This Row],[ID]]&gt;0,A341+1,"--")</f>
        <v>339</v>
      </c>
      <c r="B342" s="14" t="s">
        <v>42</v>
      </c>
      <c r="C342" s="87">
        <v>5989</v>
      </c>
      <c r="D342" s="13">
        <v>42465</v>
      </c>
      <c r="E342" s="48" t="s">
        <v>64</v>
      </c>
      <c r="F342" s="12" t="s">
        <v>82</v>
      </c>
      <c r="G342" s="12" t="s">
        <v>29</v>
      </c>
      <c r="H342" s="12" t="s">
        <v>873</v>
      </c>
      <c r="I342" s="53" t="s">
        <v>874</v>
      </c>
      <c r="J342" s="12">
        <v>60</v>
      </c>
      <c r="K3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BOŚ.6746.60.2016.MS</v>
      </c>
      <c r="L342" s="11">
        <v>42488</v>
      </c>
      <c r="M342" s="12" t="s">
        <v>30</v>
      </c>
      <c r="N342" s="88">
        <f>IF($F342=dane!$B$8,6743+3,(IF($F342=dane!$B$9,6743+4,(IF($F342=dane!$B$10,6743+5,6743)))))</f>
        <v>6746</v>
      </c>
      <c r="O342" s="106"/>
    </row>
    <row r="343" spans="1:15" ht="60" x14ac:dyDescent="0.25">
      <c r="A343" s="79">
        <f>IF(zgłoszenia[[#This Row],[ID]]&gt;0,A342+1,"--")</f>
        <v>340</v>
      </c>
      <c r="B343" s="14" t="s">
        <v>36</v>
      </c>
      <c r="C343" s="87">
        <v>6066</v>
      </c>
      <c r="D343" s="13">
        <v>42466</v>
      </c>
      <c r="E343" s="48" t="s">
        <v>875</v>
      </c>
      <c r="F343" s="12" t="s">
        <v>16</v>
      </c>
      <c r="G343" s="12" t="s">
        <v>28</v>
      </c>
      <c r="H343" s="12" t="s">
        <v>122</v>
      </c>
      <c r="I343" s="53" t="s">
        <v>876</v>
      </c>
      <c r="J343" s="12">
        <v>299</v>
      </c>
      <c r="K3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BOŚ.6743.299.2016.KŻ</v>
      </c>
      <c r="L343" s="11">
        <v>42515</v>
      </c>
      <c r="M343" s="12" t="s">
        <v>18</v>
      </c>
      <c r="N343" s="88">
        <f>IF($F343=dane!$B$8,6743+3,(IF($F343=dane!$B$9,6743+4,(IF($F343=dane!$B$10,6743+5,6743)))))</f>
        <v>6743</v>
      </c>
      <c r="O343" s="106">
        <v>2</v>
      </c>
    </row>
    <row r="344" spans="1:15" ht="60" x14ac:dyDescent="0.25">
      <c r="A344" s="79">
        <f>IF(zgłoszenia[[#This Row],[ID]]&gt;0,A343+1,"--")</f>
        <v>341</v>
      </c>
      <c r="B344" s="14" t="s">
        <v>12</v>
      </c>
      <c r="C344" s="87">
        <v>6100</v>
      </c>
      <c r="D344" s="13">
        <v>42466</v>
      </c>
      <c r="E344" s="48" t="s">
        <v>738</v>
      </c>
      <c r="F344" s="12" t="s">
        <v>22</v>
      </c>
      <c r="G344" s="12" t="s">
        <v>25</v>
      </c>
      <c r="H344" s="12" t="s">
        <v>449</v>
      </c>
      <c r="I344" s="53" t="s">
        <v>877</v>
      </c>
      <c r="J344" s="12">
        <v>456</v>
      </c>
      <c r="K3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BOŚ.6743.456.2016.WŚ</v>
      </c>
      <c r="L344" s="11">
        <v>42494</v>
      </c>
      <c r="M344" s="12" t="s">
        <v>18</v>
      </c>
      <c r="N344" s="88">
        <f>IF($F344=dane!$B$8,6743+3,(IF($F344=dane!$B$9,6743+4,(IF($F344=dane!$B$10,6743+5,6743)))))</f>
        <v>6743</v>
      </c>
      <c r="O344" s="106"/>
    </row>
    <row r="345" spans="1:15" ht="60" x14ac:dyDescent="0.25">
      <c r="A345" s="79">
        <f>IF(zgłoszenia[[#This Row],[ID]]&gt;0,A344+1,"--")</f>
        <v>342</v>
      </c>
      <c r="B345" s="14" t="s">
        <v>11</v>
      </c>
      <c r="C345" s="87">
        <v>6097</v>
      </c>
      <c r="D345" s="13">
        <v>42466</v>
      </c>
      <c r="E345" s="48" t="s">
        <v>239</v>
      </c>
      <c r="F345" s="12" t="s">
        <v>16</v>
      </c>
      <c r="G345" s="12" t="s">
        <v>29</v>
      </c>
      <c r="H345" s="12" t="s">
        <v>878</v>
      </c>
      <c r="I345" s="53" t="s">
        <v>879</v>
      </c>
      <c r="J345" s="12">
        <v>384</v>
      </c>
      <c r="K3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BOŚ.6743.384.2016.AA</v>
      </c>
      <c r="L345" s="11">
        <v>42521</v>
      </c>
      <c r="M345" s="12" t="s">
        <v>18</v>
      </c>
      <c r="N345" s="88">
        <f>IF($F345=dane!$B$8,6743+3,(IF($F345=dane!$B$9,6743+4,(IF($F345=dane!$B$10,6743+5,6743)))))</f>
        <v>6743</v>
      </c>
      <c r="O345" s="106"/>
    </row>
    <row r="346" spans="1:15" ht="30" x14ac:dyDescent="0.25">
      <c r="A346" s="79">
        <f>IF(zgłoszenia[[#This Row],[ID]]&gt;0,A345+1,"--")</f>
        <v>343</v>
      </c>
      <c r="B346" s="14" t="s">
        <v>43</v>
      </c>
      <c r="C346" s="87">
        <v>5973</v>
      </c>
      <c r="D346" s="13">
        <v>42465</v>
      </c>
      <c r="E346" s="48" t="s">
        <v>413</v>
      </c>
      <c r="F346" s="12" t="s">
        <v>16</v>
      </c>
      <c r="G346" s="12" t="s">
        <v>20</v>
      </c>
      <c r="H346" s="12" t="s">
        <v>216</v>
      </c>
      <c r="I346" s="53" t="s">
        <v>880</v>
      </c>
      <c r="J346" s="12">
        <v>401</v>
      </c>
      <c r="K3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BOŚ.6743.401.2016.ŁD</v>
      </c>
      <c r="L346" s="11">
        <v>42487</v>
      </c>
      <c r="M346" s="12" t="s">
        <v>30</v>
      </c>
      <c r="N346" s="88">
        <f>IF($F346=dane!$B$8,6743+3,(IF($F346=dane!$B$9,6743+4,(IF($F346=dane!$B$10,6743+5,6743)))))</f>
        <v>6743</v>
      </c>
      <c r="O346" s="106"/>
    </row>
    <row r="347" spans="1:15" ht="60" x14ac:dyDescent="0.25">
      <c r="A347" s="79">
        <f>IF(zgłoszenia[[#This Row],[ID]]&gt;0,A346+1,"--")</f>
        <v>344</v>
      </c>
      <c r="B347" s="14" t="s">
        <v>36</v>
      </c>
      <c r="C347" s="87">
        <v>6000</v>
      </c>
      <c r="D347" s="13">
        <v>42465</v>
      </c>
      <c r="E347" s="48" t="s">
        <v>881</v>
      </c>
      <c r="F347" s="12" t="s">
        <v>19</v>
      </c>
      <c r="G347" s="12" t="s">
        <v>28</v>
      </c>
      <c r="H347" s="12" t="s">
        <v>171</v>
      </c>
      <c r="I347" s="53" t="s">
        <v>882</v>
      </c>
      <c r="J347" s="12">
        <v>296</v>
      </c>
      <c r="K3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BOŚ.6743.296.2016.KŻ</v>
      </c>
      <c r="L347" s="11">
        <v>42489</v>
      </c>
      <c r="M347" s="12" t="s">
        <v>18</v>
      </c>
      <c r="N347" s="88">
        <f>IF($F347=dane!$B$8,6743+3,(IF($F347=dane!$B$9,6743+4,(IF($F347=dane!$B$10,6743+5,6743)))))</f>
        <v>6743</v>
      </c>
      <c r="O347" s="106"/>
    </row>
    <row r="348" spans="1:15" ht="30" x14ac:dyDescent="0.25">
      <c r="A348" s="79">
        <f>IF(zgłoszenia[[#This Row],[ID]]&gt;0,A347+1,"--")</f>
        <v>345</v>
      </c>
      <c r="B348" s="14" t="s">
        <v>36</v>
      </c>
      <c r="C348" s="87">
        <v>5979</v>
      </c>
      <c r="D348" s="13">
        <v>42465</v>
      </c>
      <c r="E348" s="48" t="s">
        <v>883</v>
      </c>
      <c r="F348" s="12" t="s">
        <v>19</v>
      </c>
      <c r="G348" s="12" t="s">
        <v>28</v>
      </c>
      <c r="H348" s="12" t="s">
        <v>28</v>
      </c>
      <c r="I348" s="53" t="s">
        <v>797</v>
      </c>
      <c r="J348" s="12">
        <v>297</v>
      </c>
      <c r="K3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BOŚ.6743.297.2016.KŻ</v>
      </c>
      <c r="L348" s="11">
        <v>42480</v>
      </c>
      <c r="M348" s="12" t="s">
        <v>21</v>
      </c>
      <c r="N348" s="88">
        <f>IF($F348=dane!$B$8,6743+3,(IF($F348=dane!$B$9,6743+4,(IF($F348=dane!$B$10,6743+5,6743)))))</f>
        <v>6743</v>
      </c>
      <c r="O348" s="106"/>
    </row>
    <row r="349" spans="1:15" ht="60" x14ac:dyDescent="0.25">
      <c r="A349" s="79">
        <f>IF(zgłoszenia[[#This Row],[ID]]&gt;0,A348+1,"--")</f>
        <v>346</v>
      </c>
      <c r="B349" s="14" t="s">
        <v>36</v>
      </c>
      <c r="C349" s="87">
        <v>5986</v>
      </c>
      <c r="D349" s="13">
        <v>42465</v>
      </c>
      <c r="E349" s="48" t="s">
        <v>884</v>
      </c>
      <c r="F349" s="12" t="s">
        <v>19</v>
      </c>
      <c r="G349" s="12" t="s">
        <v>28</v>
      </c>
      <c r="H349" s="12" t="s">
        <v>28</v>
      </c>
      <c r="I349" s="53" t="s">
        <v>885</v>
      </c>
      <c r="J349" s="12">
        <v>298</v>
      </c>
      <c r="K3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BOŚ.6743.298.2016.KŻ</v>
      </c>
      <c r="L349" s="11">
        <v>42495</v>
      </c>
      <c r="M349" s="12" t="s">
        <v>18</v>
      </c>
      <c r="N349" s="88">
        <f>IF($F349=dane!$B$8,6743+3,(IF($F349=dane!$B$9,6743+4,(IF($F349=dane!$B$10,6743+5,6743)))))</f>
        <v>6743</v>
      </c>
      <c r="O349" s="106"/>
    </row>
    <row r="350" spans="1:15" ht="30" x14ac:dyDescent="0.25">
      <c r="A350" s="79">
        <f>IF(zgłoszenia[[#This Row],[ID]]&gt;0,A349+1,"--")</f>
        <v>347</v>
      </c>
      <c r="B350" s="14" t="s">
        <v>42</v>
      </c>
      <c r="C350" s="87">
        <v>5992</v>
      </c>
      <c r="D350" s="13">
        <v>42465</v>
      </c>
      <c r="E350" s="48" t="s">
        <v>886</v>
      </c>
      <c r="F350" s="12" t="s">
        <v>16</v>
      </c>
      <c r="G350" s="12" t="s">
        <v>17</v>
      </c>
      <c r="H350" s="12" t="s">
        <v>887</v>
      </c>
      <c r="I350" s="53" t="s">
        <v>888</v>
      </c>
      <c r="J350" s="12">
        <v>306</v>
      </c>
      <c r="K3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BOŚ.6743.306.2016.MS</v>
      </c>
      <c r="L350" s="11">
        <v>42482</v>
      </c>
      <c r="M350" s="12" t="s">
        <v>30</v>
      </c>
      <c r="N350" s="88">
        <f>IF($F350=dane!$B$8,6743+3,(IF($F350=dane!$B$9,6743+4,(IF($F350=dane!$B$10,6743+5,6743)))))</f>
        <v>6743</v>
      </c>
      <c r="O350" s="106"/>
    </row>
    <row r="351" spans="1:15" ht="45" x14ac:dyDescent="0.25">
      <c r="A351" s="79">
        <f>IF(zgłoszenia[[#This Row],[ID]]&gt;0,A350+1,"--")</f>
        <v>348</v>
      </c>
      <c r="B351" s="14" t="s">
        <v>36</v>
      </c>
      <c r="C351" s="87">
        <v>6107</v>
      </c>
      <c r="D351" s="13">
        <v>42465</v>
      </c>
      <c r="E351" s="48" t="s">
        <v>889</v>
      </c>
      <c r="F351" s="12" t="s">
        <v>19</v>
      </c>
      <c r="G351" s="12" t="s">
        <v>28</v>
      </c>
      <c r="H351" s="12" t="s">
        <v>76</v>
      </c>
      <c r="I351" s="53" t="s">
        <v>890</v>
      </c>
      <c r="J351" s="12">
        <v>300</v>
      </c>
      <c r="K3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BOŚ.6743.300.2016.KŻ</v>
      </c>
      <c r="L351" s="11">
        <v>42472</v>
      </c>
      <c r="M351" s="12" t="s">
        <v>60</v>
      </c>
      <c r="N351" s="88">
        <f>IF($F351=dane!$B$8,6743+3,(IF($F351=dane!$B$9,6743+4,(IF($F351=dane!$B$10,6743+5,6743)))))</f>
        <v>6743</v>
      </c>
      <c r="O351" s="106"/>
    </row>
    <row r="352" spans="1:15" ht="60" x14ac:dyDescent="0.25">
      <c r="A352" s="79">
        <f>IF(zgłoszenia[[#This Row],[ID]]&gt;0,A351+1,"--")</f>
        <v>349</v>
      </c>
      <c r="B352" s="14" t="s">
        <v>209</v>
      </c>
      <c r="C352" s="87">
        <v>6099</v>
      </c>
      <c r="D352" s="13">
        <v>42466</v>
      </c>
      <c r="E352" s="48" t="s">
        <v>891</v>
      </c>
      <c r="F352" s="12" t="s">
        <v>19</v>
      </c>
      <c r="G352" s="12" t="s">
        <v>28</v>
      </c>
      <c r="H352" s="12" t="s">
        <v>28</v>
      </c>
      <c r="I352" s="53" t="s">
        <v>892</v>
      </c>
      <c r="J352" s="12">
        <v>304</v>
      </c>
      <c r="K3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BOŚ.6743.304.2016.SR</v>
      </c>
      <c r="L352" s="11">
        <v>42487</v>
      </c>
      <c r="M352" s="12" t="s">
        <v>18</v>
      </c>
      <c r="N352" s="88">
        <f>IF($F352=dane!$B$8,6743+3,(IF($F352=dane!$B$9,6743+4,(IF($F352=dane!$B$10,6743+5,6743)))))</f>
        <v>6743</v>
      </c>
      <c r="O352" s="106"/>
    </row>
    <row r="353" spans="1:15" ht="60" x14ac:dyDescent="0.25">
      <c r="A353" s="79">
        <f>IF(zgłoszenia[[#This Row],[ID]]&gt;0,A352+1,"--")</f>
        <v>350</v>
      </c>
      <c r="B353" s="14" t="s">
        <v>11</v>
      </c>
      <c r="C353" s="87">
        <v>6079</v>
      </c>
      <c r="D353" s="13">
        <v>42466</v>
      </c>
      <c r="E353" s="48" t="s">
        <v>893</v>
      </c>
      <c r="F353" s="12" t="s">
        <v>22</v>
      </c>
      <c r="G353" s="12" t="s">
        <v>31</v>
      </c>
      <c r="H353" s="12" t="s">
        <v>31</v>
      </c>
      <c r="I353" s="53" t="s">
        <v>894</v>
      </c>
      <c r="J353" s="12">
        <v>380</v>
      </c>
      <c r="K3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BOŚ.6743.380.2016.AA</v>
      </c>
      <c r="L353" s="11">
        <v>42485</v>
      </c>
      <c r="M353" s="12" t="s">
        <v>18</v>
      </c>
      <c r="N353" s="88">
        <f>IF($F353=dane!$B$8,6743+3,(IF($F353=dane!$B$9,6743+4,(IF($F353=dane!$B$10,6743+5,6743)))))</f>
        <v>6743</v>
      </c>
      <c r="O353" s="106"/>
    </row>
    <row r="354" spans="1:15" ht="60" x14ac:dyDescent="0.25">
      <c r="A354" s="79">
        <f>IF(zgłoszenia[[#This Row],[ID]]&gt;0,A353+1,"--")</f>
        <v>351</v>
      </c>
      <c r="B354" s="14" t="s">
        <v>63</v>
      </c>
      <c r="C354" s="87">
        <v>6080</v>
      </c>
      <c r="D354" s="13">
        <v>42466</v>
      </c>
      <c r="E354" s="48" t="s">
        <v>151</v>
      </c>
      <c r="F354" s="12" t="s">
        <v>16</v>
      </c>
      <c r="G354" s="12" t="s">
        <v>28</v>
      </c>
      <c r="H354" s="12" t="s">
        <v>895</v>
      </c>
      <c r="I354" s="53" t="s">
        <v>896</v>
      </c>
      <c r="J354" s="12">
        <v>301</v>
      </c>
      <c r="K3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BOŚ.6743.301.2016.AP</v>
      </c>
      <c r="L354" s="11">
        <v>42481</v>
      </c>
      <c r="M354" s="12" t="s">
        <v>18</v>
      </c>
      <c r="N354" s="88">
        <f>IF($F354=dane!$B$8,6743+3,(IF($F354=dane!$B$9,6743+4,(IF($F354=dane!$B$10,6743+5,6743)))))</f>
        <v>6743</v>
      </c>
      <c r="O354" s="106">
        <v>1</v>
      </c>
    </row>
    <row r="355" spans="1:15" ht="60" x14ac:dyDescent="0.25">
      <c r="A355" s="79">
        <f>IF(zgłoszenia[[#This Row],[ID]]&gt;0,A354+1,"--")</f>
        <v>352</v>
      </c>
      <c r="B355" s="14" t="s">
        <v>209</v>
      </c>
      <c r="C355" s="87">
        <v>6055</v>
      </c>
      <c r="D355" s="13">
        <v>42466</v>
      </c>
      <c r="E355" s="48" t="s">
        <v>170</v>
      </c>
      <c r="F355" s="12" t="s">
        <v>19</v>
      </c>
      <c r="G355" s="12" t="s">
        <v>28</v>
      </c>
      <c r="H355" s="12" t="s">
        <v>28</v>
      </c>
      <c r="I355" s="53" t="s">
        <v>897</v>
      </c>
      <c r="J355" s="12">
        <v>303</v>
      </c>
      <c r="K3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BOŚ.6743.303.2016.SR</v>
      </c>
      <c r="L355" s="11">
        <v>42489</v>
      </c>
      <c r="M355" s="12" t="s">
        <v>18</v>
      </c>
      <c r="N355" s="88">
        <f>IF($F355=dane!$B$8,6743+3,(IF($F355=dane!$B$9,6743+4,(IF($F355=dane!$B$10,6743+5,6743)))))</f>
        <v>6743</v>
      </c>
      <c r="O355" s="106"/>
    </row>
    <row r="356" spans="1:15" ht="60" x14ac:dyDescent="0.25">
      <c r="A356" s="79">
        <f>IF(zgłoszenia[[#This Row],[ID]]&gt;0,A355+1,"--")</f>
        <v>353</v>
      </c>
      <c r="B356" s="14" t="s">
        <v>43</v>
      </c>
      <c r="C356" s="87">
        <v>6221</v>
      </c>
      <c r="D356" s="13">
        <v>42467</v>
      </c>
      <c r="E356" s="48" t="s">
        <v>898</v>
      </c>
      <c r="F356" s="12" t="s">
        <v>22</v>
      </c>
      <c r="G356" s="12" t="s">
        <v>25</v>
      </c>
      <c r="H356" s="12" t="s">
        <v>449</v>
      </c>
      <c r="I356" s="53" t="s">
        <v>450</v>
      </c>
      <c r="J356" s="12">
        <v>347</v>
      </c>
      <c r="K3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BOŚ.6743.347.2016.ŁD</v>
      </c>
      <c r="L356" s="11">
        <v>42471</v>
      </c>
      <c r="M356" s="12" t="s">
        <v>18</v>
      </c>
      <c r="N356" s="88">
        <f>IF($F356=dane!$B$8,6743+3,(IF($F356=dane!$B$9,6743+4,(IF($F356=dane!$B$10,6743+5,6743)))))</f>
        <v>6743</v>
      </c>
      <c r="O356" s="106"/>
    </row>
    <row r="357" spans="1:15" ht="30" x14ac:dyDescent="0.25">
      <c r="A357" s="79">
        <f>IF(zgłoszenia[[#This Row],[ID]]&gt;0,A356+1,"--")</f>
        <v>354</v>
      </c>
      <c r="B357" s="14" t="s">
        <v>42</v>
      </c>
      <c r="C357" s="87">
        <v>6217</v>
      </c>
      <c r="D357" s="13">
        <v>42467</v>
      </c>
      <c r="E357" s="48" t="s">
        <v>239</v>
      </c>
      <c r="F357" s="12" t="s">
        <v>22</v>
      </c>
      <c r="G357" s="12" t="s">
        <v>17</v>
      </c>
      <c r="H357" s="12" t="s">
        <v>841</v>
      </c>
      <c r="I357" s="53" t="s">
        <v>899</v>
      </c>
      <c r="J357" s="12">
        <v>307</v>
      </c>
      <c r="K3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BOŚ.6743.307.2016.MS</v>
      </c>
      <c r="L357" s="11">
        <v>42507</v>
      </c>
      <c r="M357" s="12" t="s">
        <v>21</v>
      </c>
      <c r="N357" s="88">
        <f>IF($F357=dane!$B$8,6743+3,(IF($F357=dane!$B$9,6743+4,(IF($F357=dane!$B$10,6743+5,6743)))))</f>
        <v>6743</v>
      </c>
      <c r="O357" s="106"/>
    </row>
    <row r="358" spans="1:15" ht="30" x14ac:dyDescent="0.25">
      <c r="A358" s="79">
        <f>IF(zgłoszenia[[#This Row],[ID]]&gt;0,A357+1,"--")</f>
        <v>355</v>
      </c>
      <c r="B358" s="14" t="s">
        <v>42</v>
      </c>
      <c r="C358" s="87">
        <v>6219</v>
      </c>
      <c r="D358" s="13">
        <v>42467</v>
      </c>
      <c r="E358" s="48" t="s">
        <v>239</v>
      </c>
      <c r="F358" s="12" t="s">
        <v>22</v>
      </c>
      <c r="G358" s="12" t="s">
        <v>17</v>
      </c>
      <c r="H358" s="12" t="s">
        <v>841</v>
      </c>
      <c r="I358" s="53" t="s">
        <v>899</v>
      </c>
      <c r="J358" s="12">
        <v>305</v>
      </c>
      <c r="K3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BOŚ.6743.305.2016.MS</v>
      </c>
      <c r="L358" s="11">
        <v>42507</v>
      </c>
      <c r="M358" s="12" t="s">
        <v>21</v>
      </c>
      <c r="N358" s="88">
        <f>IF($F358=dane!$B$8,6743+3,(IF($F358=dane!$B$9,6743+4,(IF($F358=dane!$B$10,6743+5,6743)))))</f>
        <v>6743</v>
      </c>
      <c r="O358" s="106"/>
    </row>
    <row r="359" spans="1:15" ht="60" x14ac:dyDescent="0.25">
      <c r="A359" s="79">
        <f>IF(zgłoszenia[[#This Row],[ID]]&gt;0,A358+1,"--")</f>
        <v>356</v>
      </c>
      <c r="B359" s="14" t="s">
        <v>36</v>
      </c>
      <c r="C359" s="87">
        <v>6200</v>
      </c>
      <c r="D359" s="13">
        <v>42467</v>
      </c>
      <c r="E359" s="48" t="s">
        <v>900</v>
      </c>
      <c r="F359" s="12" t="s">
        <v>19</v>
      </c>
      <c r="G359" s="12" t="s">
        <v>28</v>
      </c>
      <c r="H359" s="12" t="s">
        <v>28</v>
      </c>
      <c r="I359" s="53" t="s">
        <v>901</v>
      </c>
      <c r="J359" s="12">
        <v>309</v>
      </c>
      <c r="K3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BOŚ.6743.309.2016.KŻ</v>
      </c>
      <c r="L359" s="11">
        <v>42523</v>
      </c>
      <c r="M359" s="12" t="s">
        <v>18</v>
      </c>
      <c r="N359" s="88">
        <f>IF($F359=dane!$B$8,6743+3,(IF($F359=dane!$B$9,6743+4,(IF($F359=dane!$B$10,6743+5,6743)))))</f>
        <v>6743</v>
      </c>
      <c r="O359" s="106"/>
    </row>
    <row r="360" spans="1:15" ht="60" x14ac:dyDescent="0.25">
      <c r="A360" s="79">
        <f>IF(zgłoszenia[[#This Row],[ID]]&gt;0,A359+1,"--")</f>
        <v>357</v>
      </c>
      <c r="B360" s="14" t="s">
        <v>36</v>
      </c>
      <c r="C360" s="87">
        <v>6198</v>
      </c>
      <c r="D360" s="13">
        <v>42467</v>
      </c>
      <c r="E360" s="48" t="s">
        <v>170</v>
      </c>
      <c r="F360" s="12" t="s">
        <v>19</v>
      </c>
      <c r="G360" s="12" t="s">
        <v>28</v>
      </c>
      <c r="H360" s="12" t="s">
        <v>76</v>
      </c>
      <c r="I360" s="53" t="s">
        <v>902</v>
      </c>
      <c r="J360" s="12">
        <v>310</v>
      </c>
      <c r="K3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BOŚ.6743.310.2016.KŻ</v>
      </c>
      <c r="L360" s="11">
        <v>42508</v>
      </c>
      <c r="M360" s="12" t="s">
        <v>18</v>
      </c>
      <c r="N360" s="88">
        <f>IF($F360=dane!$B$8,6743+3,(IF($F360=dane!$B$9,6743+4,(IF($F360=dane!$B$10,6743+5,6743)))))</f>
        <v>6743</v>
      </c>
      <c r="O360" s="106"/>
    </row>
    <row r="361" spans="1:15" ht="60" x14ac:dyDescent="0.25">
      <c r="A361" s="79">
        <f>IF(zgłoszenia[[#This Row],[ID]]&gt;0,A360+1,"--")</f>
        <v>358</v>
      </c>
      <c r="B361" s="14" t="s">
        <v>37</v>
      </c>
      <c r="C361" s="87">
        <v>6236</v>
      </c>
      <c r="D361" s="13">
        <v>42467</v>
      </c>
      <c r="E361" s="48" t="s">
        <v>64</v>
      </c>
      <c r="F361" s="12" t="s">
        <v>82</v>
      </c>
      <c r="G361" s="12" t="s">
        <v>32</v>
      </c>
      <c r="H361" s="12" t="s">
        <v>149</v>
      </c>
      <c r="I361" s="53" t="s">
        <v>903</v>
      </c>
      <c r="J361" s="12">
        <v>54</v>
      </c>
      <c r="K3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BOŚ.6746.54.2016.AŁ</v>
      </c>
      <c r="L361" s="11">
        <v>42496</v>
      </c>
      <c r="M361" s="12" t="s">
        <v>18</v>
      </c>
      <c r="N361" s="88">
        <f>IF($F361=dane!$B$8,6743+3,(IF($F361=dane!$B$9,6743+4,(IF($F361=dane!$B$10,6743+5,6743)))))</f>
        <v>6746</v>
      </c>
      <c r="O361" s="106">
        <v>1</v>
      </c>
    </row>
    <row r="362" spans="1:15" ht="30" x14ac:dyDescent="0.25">
      <c r="A362" s="79">
        <f>IF(zgłoszenia[[#This Row],[ID]]&gt;0,A361+1,"--")</f>
        <v>359</v>
      </c>
      <c r="B362" s="14" t="s">
        <v>63</v>
      </c>
      <c r="C362" s="87">
        <v>6237</v>
      </c>
      <c r="D362" s="13">
        <v>42467</v>
      </c>
      <c r="E362" s="48" t="s">
        <v>64</v>
      </c>
      <c r="F362" s="12" t="s">
        <v>82</v>
      </c>
      <c r="G362" s="12" t="s">
        <v>28</v>
      </c>
      <c r="H362" s="12" t="s">
        <v>28</v>
      </c>
      <c r="I362" s="53" t="s">
        <v>904</v>
      </c>
      <c r="J362" s="12">
        <v>52</v>
      </c>
      <c r="K3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BOŚ.6746.52.2016.AP</v>
      </c>
      <c r="L362" s="11">
        <v>42474</v>
      </c>
      <c r="M362" s="12" t="s">
        <v>30</v>
      </c>
      <c r="N362" s="88">
        <f>IF($F362=dane!$B$8,6743+3,(IF($F362=dane!$B$9,6743+4,(IF($F362=dane!$B$10,6743+5,6743)))))</f>
        <v>6746</v>
      </c>
      <c r="O362" s="106">
        <v>1</v>
      </c>
    </row>
    <row r="363" spans="1:15" ht="60" x14ac:dyDescent="0.25">
      <c r="A363" s="79">
        <f>IF(zgłoszenia[[#This Row],[ID]]&gt;0,A362+1,"--")</f>
        <v>360</v>
      </c>
      <c r="B363" s="14" t="s">
        <v>42</v>
      </c>
      <c r="C363" s="87">
        <v>6203</v>
      </c>
      <c r="D363" s="13">
        <v>42468</v>
      </c>
      <c r="E363" s="48" t="s">
        <v>239</v>
      </c>
      <c r="F363" s="12" t="s">
        <v>22</v>
      </c>
      <c r="G363" s="12" t="s">
        <v>17</v>
      </c>
      <c r="H363" s="12" t="s">
        <v>86</v>
      </c>
      <c r="I363" s="53" t="s">
        <v>905</v>
      </c>
      <c r="J363" s="12">
        <v>308</v>
      </c>
      <c r="K3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BOŚ.6743.308.2016.MS</v>
      </c>
      <c r="L363" s="11">
        <v>42495</v>
      </c>
      <c r="M363" s="12" t="s">
        <v>18</v>
      </c>
      <c r="N363" s="88">
        <f>IF($F363=dane!$B$8,6743+3,(IF($F363=dane!$B$9,6743+4,(IF($F363=dane!$B$10,6743+5,6743)))))</f>
        <v>6743</v>
      </c>
      <c r="O363" s="106"/>
    </row>
    <row r="364" spans="1:15" ht="60" x14ac:dyDescent="0.25">
      <c r="A364" s="79">
        <f>IF(zgłoszenia[[#This Row],[ID]]&gt;0,A363+1,"--")</f>
        <v>361</v>
      </c>
      <c r="B364" s="14" t="s">
        <v>63</v>
      </c>
      <c r="C364" s="87">
        <v>6273</v>
      </c>
      <c r="D364" s="13">
        <v>42468</v>
      </c>
      <c r="E364" s="48" t="s">
        <v>906</v>
      </c>
      <c r="F364" s="12" t="s">
        <v>16</v>
      </c>
      <c r="G364" s="12" t="s">
        <v>32</v>
      </c>
      <c r="H364" s="12" t="s">
        <v>249</v>
      </c>
      <c r="I364" s="53" t="s">
        <v>907</v>
      </c>
      <c r="J364" s="12">
        <v>314</v>
      </c>
      <c r="K3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BOŚ.6743.314.2016.AP</v>
      </c>
      <c r="L364" s="11">
        <v>42481</v>
      </c>
      <c r="M364" s="12" t="s">
        <v>18</v>
      </c>
      <c r="N364" s="88">
        <f>IF($F364=dane!$B$8,6743+3,(IF($F364=dane!$B$9,6743+4,(IF($F364=dane!$B$10,6743+5,6743)))))</f>
        <v>6743</v>
      </c>
      <c r="O364" s="106">
        <v>1</v>
      </c>
    </row>
    <row r="365" spans="1:15" ht="60" x14ac:dyDescent="0.25">
      <c r="A365" s="79">
        <f>IF(zgłoszenia[[#This Row],[ID]]&gt;0,A364+1,"--")</f>
        <v>362</v>
      </c>
      <c r="B365" s="14" t="s">
        <v>11</v>
      </c>
      <c r="C365" s="87">
        <v>6286</v>
      </c>
      <c r="D365" s="13">
        <v>42468</v>
      </c>
      <c r="E365" s="48" t="s">
        <v>151</v>
      </c>
      <c r="F365" s="12" t="s">
        <v>16</v>
      </c>
      <c r="G365" s="12" t="s">
        <v>29</v>
      </c>
      <c r="H365" s="12" t="s">
        <v>297</v>
      </c>
      <c r="I365" s="53" t="s">
        <v>908</v>
      </c>
      <c r="J365" s="12">
        <v>374</v>
      </c>
      <c r="K3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BOŚ.6743.374.2016.AA</v>
      </c>
      <c r="L365" s="11">
        <v>42494</v>
      </c>
      <c r="M365" s="12" t="s">
        <v>18</v>
      </c>
      <c r="N365" s="88">
        <f>IF($F365=dane!$B$8,6743+3,(IF($F365=dane!$B$9,6743+4,(IF($F365=dane!$B$10,6743+5,6743)))))</f>
        <v>6743</v>
      </c>
      <c r="O365" s="106"/>
    </row>
    <row r="366" spans="1:15" ht="60" x14ac:dyDescent="0.25">
      <c r="A366" s="79">
        <f>IF(zgłoszenia[[#This Row],[ID]]&gt;0,A365+1,"--")</f>
        <v>363</v>
      </c>
      <c r="B366" s="14" t="s">
        <v>11</v>
      </c>
      <c r="C366" s="87">
        <v>6264</v>
      </c>
      <c r="D366" s="13">
        <v>42468</v>
      </c>
      <c r="E366" s="48" t="s">
        <v>101</v>
      </c>
      <c r="F366" s="12" t="s">
        <v>16</v>
      </c>
      <c r="G366" s="12" t="s">
        <v>31</v>
      </c>
      <c r="H366" s="12" t="s">
        <v>909</v>
      </c>
      <c r="I366" s="53" t="s">
        <v>910</v>
      </c>
      <c r="J366" s="12">
        <v>321</v>
      </c>
      <c r="K3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BOŚ.6743.321.2016.AA</v>
      </c>
      <c r="L366" s="11">
        <v>42481</v>
      </c>
      <c r="M366" s="12" t="s">
        <v>18</v>
      </c>
      <c r="N366" s="88">
        <f>IF($F366=dane!$B$8,6743+3,(IF($F366=dane!$B$9,6743+4,(IF($F366=dane!$B$10,6743+5,6743)))))</f>
        <v>6743</v>
      </c>
      <c r="O366" s="106"/>
    </row>
    <row r="367" spans="1:15" ht="60" x14ac:dyDescent="0.25">
      <c r="A367" s="79">
        <f>IF(zgłoszenia[[#This Row],[ID]]&gt;0,A366+1,"--")</f>
        <v>364</v>
      </c>
      <c r="B367" s="14" t="s">
        <v>36</v>
      </c>
      <c r="C367" s="87">
        <v>6299</v>
      </c>
      <c r="D367" s="13">
        <v>42468</v>
      </c>
      <c r="E367" s="48" t="s">
        <v>911</v>
      </c>
      <c r="F367" s="12" t="s">
        <v>19</v>
      </c>
      <c r="G367" s="12" t="s">
        <v>28</v>
      </c>
      <c r="H367" s="12" t="s">
        <v>28</v>
      </c>
      <c r="I367" s="53" t="s">
        <v>593</v>
      </c>
      <c r="J367" s="12">
        <v>311</v>
      </c>
      <c r="K3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BOŚ.6743.311.2016.KŻ</v>
      </c>
      <c r="L367" s="11">
        <v>42508</v>
      </c>
      <c r="M367" s="12" t="s">
        <v>18</v>
      </c>
      <c r="N367" s="88">
        <f>IF($F367=dane!$B$8,6743+3,(IF($F367=dane!$B$9,6743+4,(IF($F367=dane!$B$10,6743+5,6743)))))</f>
        <v>6743</v>
      </c>
      <c r="O367" s="106"/>
    </row>
    <row r="368" spans="1:15" ht="60" x14ac:dyDescent="0.25">
      <c r="A368" s="79">
        <f>IF(zgłoszenia[[#This Row],[ID]]&gt;0,A367+1,"--")</f>
        <v>365</v>
      </c>
      <c r="B368" s="14" t="s">
        <v>36</v>
      </c>
      <c r="C368" s="87">
        <v>6291</v>
      </c>
      <c r="D368" s="13">
        <v>42468</v>
      </c>
      <c r="E368" s="48" t="s">
        <v>911</v>
      </c>
      <c r="F368" s="12" t="s">
        <v>19</v>
      </c>
      <c r="G368" s="12" t="s">
        <v>28</v>
      </c>
      <c r="H368" s="12" t="s">
        <v>28</v>
      </c>
      <c r="I368" s="53" t="s">
        <v>593</v>
      </c>
      <c r="J368" s="12">
        <v>312</v>
      </c>
      <c r="K3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BOŚ.6743.312.2016.KŻ</v>
      </c>
      <c r="L368" s="11">
        <v>42517</v>
      </c>
      <c r="M368" s="12" t="s">
        <v>18</v>
      </c>
      <c r="N368" s="88">
        <f>IF($F368=dane!$B$8,6743+3,(IF($F368=dane!$B$9,6743+4,(IF($F368=dane!$B$10,6743+5,6743)))))</f>
        <v>6743</v>
      </c>
      <c r="O368" s="106"/>
    </row>
    <row r="369" spans="1:15" ht="60" x14ac:dyDescent="0.25">
      <c r="A369" s="79">
        <f>IF(zgłoszenia[[#This Row],[ID]]&gt;0,A368+1,"--")</f>
        <v>366</v>
      </c>
      <c r="B369" s="14" t="s">
        <v>36</v>
      </c>
      <c r="C369" s="87">
        <v>6295</v>
      </c>
      <c r="D369" s="13">
        <v>42468</v>
      </c>
      <c r="E369" s="48" t="s">
        <v>911</v>
      </c>
      <c r="F369" s="12" t="s">
        <v>19</v>
      </c>
      <c r="G369" s="12" t="s">
        <v>28</v>
      </c>
      <c r="H369" s="12" t="s">
        <v>28</v>
      </c>
      <c r="I369" s="53" t="s">
        <v>593</v>
      </c>
      <c r="J369" s="12">
        <v>313</v>
      </c>
      <c r="K3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BOŚ.6743.313.2016.KŻ</v>
      </c>
      <c r="L369" s="11">
        <v>42494</v>
      </c>
      <c r="M369" s="12" t="s">
        <v>18</v>
      </c>
      <c r="N369" s="88">
        <f>IF($F369=dane!$B$8,6743+3,(IF($F369=dane!$B$9,6743+4,(IF($F369=dane!$B$10,6743+5,6743)))))</f>
        <v>6743</v>
      </c>
      <c r="O369" s="106"/>
    </row>
    <row r="370" spans="1:15" ht="60" x14ac:dyDescent="0.25">
      <c r="A370" s="79">
        <f>IF(zgłoszenia[[#This Row],[ID]]&gt;0,A369+1,"--")</f>
        <v>367</v>
      </c>
      <c r="B370" s="14" t="s">
        <v>63</v>
      </c>
      <c r="C370" s="87">
        <v>6313</v>
      </c>
      <c r="D370" s="13">
        <v>42468</v>
      </c>
      <c r="E370" s="48" t="s">
        <v>513</v>
      </c>
      <c r="F370" s="12" t="s">
        <v>82</v>
      </c>
      <c r="G370" s="12" t="s">
        <v>31</v>
      </c>
      <c r="H370" s="12" t="s">
        <v>912</v>
      </c>
      <c r="I370" s="53" t="s">
        <v>913</v>
      </c>
      <c r="J370" s="12">
        <v>59</v>
      </c>
      <c r="K3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BOŚ.6746.59.2016.AP</v>
      </c>
      <c r="L370" s="11">
        <v>42481</v>
      </c>
      <c r="M370" s="12" t="s">
        <v>18</v>
      </c>
      <c r="N370" s="88">
        <f>IF($F370=dane!$B$8,6743+3,(IF($F370=dane!$B$9,6743+4,(IF($F370=dane!$B$10,6743+5,6743)))))</f>
        <v>6746</v>
      </c>
      <c r="O370" s="106">
        <v>1</v>
      </c>
    </row>
    <row r="371" spans="1:15" ht="60" x14ac:dyDescent="0.25">
      <c r="A371" s="79">
        <f>IF(zgłoszenia[[#This Row],[ID]]&gt;0,A370+1,"--")</f>
        <v>368</v>
      </c>
      <c r="B371" s="14" t="s">
        <v>36</v>
      </c>
      <c r="C371" s="87">
        <v>6337</v>
      </c>
      <c r="D371" s="13">
        <v>42468</v>
      </c>
      <c r="E371" s="48" t="s">
        <v>64</v>
      </c>
      <c r="F371" s="12" t="s">
        <v>82</v>
      </c>
      <c r="G371" s="12" t="s">
        <v>28</v>
      </c>
      <c r="H371" s="12" t="s">
        <v>28</v>
      </c>
      <c r="I371" s="53" t="s">
        <v>914</v>
      </c>
      <c r="J371" s="12">
        <v>53</v>
      </c>
      <c r="K3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BOŚ.6746.53.2016.KŻ</v>
      </c>
      <c r="L371" s="11">
        <v>42495</v>
      </c>
      <c r="M371" s="12" t="s">
        <v>18</v>
      </c>
      <c r="N371" s="88">
        <f>IF($F371=dane!$B$8,6743+3,(IF($F371=dane!$B$9,6743+4,(IF($F371=dane!$B$10,6743+5,6743)))))</f>
        <v>6746</v>
      </c>
      <c r="O371" s="106">
        <v>1</v>
      </c>
    </row>
    <row r="372" spans="1:15" ht="60" x14ac:dyDescent="0.25">
      <c r="A372" s="79">
        <f>IF(zgłoszenia[[#This Row],[ID]]&gt;0,A371+1,"--")</f>
        <v>369</v>
      </c>
      <c r="B372" s="14" t="s">
        <v>37</v>
      </c>
      <c r="C372" s="87">
        <v>6320</v>
      </c>
      <c r="D372" s="13">
        <v>42468</v>
      </c>
      <c r="E372" s="48" t="s">
        <v>64</v>
      </c>
      <c r="F372" s="12" t="s">
        <v>82</v>
      </c>
      <c r="G372" s="12" t="s">
        <v>28</v>
      </c>
      <c r="H372" s="12" t="s">
        <v>76</v>
      </c>
      <c r="I372" s="53" t="s">
        <v>915</v>
      </c>
      <c r="J372" s="12">
        <v>55</v>
      </c>
      <c r="K3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BOŚ.6746.55.2016.AŁ</v>
      </c>
      <c r="L372" s="11">
        <v>42496</v>
      </c>
      <c r="M372" s="12" t="s">
        <v>18</v>
      </c>
      <c r="N372" s="88">
        <f>IF($F372=dane!$B$8,6743+3,(IF($F372=dane!$B$9,6743+4,(IF($F372=dane!$B$10,6743+5,6743)))))</f>
        <v>6746</v>
      </c>
      <c r="O372" s="106"/>
    </row>
    <row r="373" spans="1:15" ht="60" x14ac:dyDescent="0.25">
      <c r="A373" s="79">
        <f>IF(zgłoszenia[[#This Row],[ID]]&gt;0,A372+1,"--")</f>
        <v>370</v>
      </c>
      <c r="B373" s="14" t="s">
        <v>209</v>
      </c>
      <c r="C373" s="87">
        <v>6340</v>
      </c>
      <c r="D373" s="13">
        <v>42468</v>
      </c>
      <c r="E373" s="48" t="s">
        <v>916</v>
      </c>
      <c r="F373" s="12" t="s">
        <v>81</v>
      </c>
      <c r="G373" s="12" t="s">
        <v>28</v>
      </c>
      <c r="H373" s="12" t="s">
        <v>122</v>
      </c>
      <c r="I373" s="53" t="s">
        <v>917</v>
      </c>
      <c r="J373" s="12">
        <v>30</v>
      </c>
      <c r="K3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BOŚ.6748.30.2016.SR</v>
      </c>
      <c r="L373" s="11">
        <v>42486</v>
      </c>
      <c r="M373" s="12" t="s">
        <v>18</v>
      </c>
      <c r="N373" s="88">
        <f>IF($F373=dane!$B$8,6743+3,(IF($F373=dane!$B$9,6743+4,(IF($F373=dane!$B$10,6743+5,6743)))))</f>
        <v>6748</v>
      </c>
      <c r="O373" s="106"/>
    </row>
    <row r="374" spans="1:15" ht="45" x14ac:dyDescent="0.25">
      <c r="A374" s="79">
        <f>IF(zgłoszenia[[#This Row],[ID]]&gt;0,A373+1,"--")</f>
        <v>371</v>
      </c>
      <c r="B374" s="14" t="s">
        <v>63</v>
      </c>
      <c r="C374" s="87">
        <v>6345</v>
      </c>
      <c r="D374" s="13">
        <v>42468</v>
      </c>
      <c r="E374" s="48" t="s">
        <v>918</v>
      </c>
      <c r="F374" s="12" t="s">
        <v>16</v>
      </c>
      <c r="G374" s="12" t="s">
        <v>28</v>
      </c>
      <c r="H374" s="12" t="s">
        <v>76</v>
      </c>
      <c r="I374" s="53" t="s">
        <v>919</v>
      </c>
      <c r="J374" s="12">
        <v>315</v>
      </c>
      <c r="K3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BOŚ.6743.315.2016.AP</v>
      </c>
      <c r="L374" s="11">
        <v>42507</v>
      </c>
      <c r="M374" s="12" t="s">
        <v>21</v>
      </c>
      <c r="N374" s="88">
        <f>IF($F374=dane!$B$8,6743+3,(IF($F374=dane!$B$9,6743+4,(IF($F374=dane!$B$10,6743+5,6743)))))</f>
        <v>6743</v>
      </c>
      <c r="O374" s="106">
        <v>3</v>
      </c>
    </row>
    <row r="375" spans="1:15" ht="45" x14ac:dyDescent="0.25">
      <c r="A375" s="79">
        <f>IF(zgłoszenia[[#This Row],[ID]]&gt;0,A374+1,"--")</f>
        <v>372</v>
      </c>
      <c r="B375" s="14" t="s">
        <v>37</v>
      </c>
      <c r="C375" s="87">
        <v>6343</v>
      </c>
      <c r="D375" s="13">
        <v>42468</v>
      </c>
      <c r="E375" s="48" t="s">
        <v>920</v>
      </c>
      <c r="F375" s="12" t="s">
        <v>82</v>
      </c>
      <c r="G375" s="12" t="s">
        <v>32</v>
      </c>
      <c r="H375" s="12" t="s">
        <v>149</v>
      </c>
      <c r="I375" s="53" t="s">
        <v>921</v>
      </c>
      <c r="J375" s="12">
        <v>56</v>
      </c>
      <c r="K3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BOŚ.6746.56.2016.AŁ</v>
      </c>
      <c r="L375" s="11">
        <v>42489</v>
      </c>
      <c r="M375" s="12"/>
      <c r="N375" s="88">
        <f>IF($F375=dane!$B$8,6743+3,(IF($F375=dane!$B$9,6743+4,(IF($F375=dane!$B$10,6743+5,6743)))))</f>
        <v>6746</v>
      </c>
      <c r="O375" s="106"/>
    </row>
    <row r="376" spans="1:15" ht="30" x14ac:dyDescent="0.25">
      <c r="A376" s="79">
        <f>IF(zgłoszenia[[#This Row],[ID]]&gt;0,A375+1,"--")</f>
        <v>373</v>
      </c>
      <c r="B376" s="14" t="s">
        <v>37</v>
      </c>
      <c r="C376" s="87">
        <v>6421</v>
      </c>
      <c r="D376" s="13">
        <v>42471</v>
      </c>
      <c r="E376" s="48" t="s">
        <v>64</v>
      </c>
      <c r="F376" s="12" t="s">
        <v>82</v>
      </c>
      <c r="G376" s="12" t="s">
        <v>28</v>
      </c>
      <c r="H376" s="12" t="s">
        <v>129</v>
      </c>
      <c r="I376" s="53" t="s">
        <v>922</v>
      </c>
      <c r="J376" s="12">
        <v>57</v>
      </c>
      <c r="K3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BOŚ.6746.57.2016.AŁ</v>
      </c>
      <c r="L376" s="11">
        <v>42520</v>
      </c>
      <c r="M376" s="12"/>
      <c r="N376" s="88">
        <f>IF($F376=dane!$B$8,6743+3,(IF($F376=dane!$B$9,6743+4,(IF($F376=dane!$B$10,6743+5,6743)))))</f>
        <v>6746</v>
      </c>
      <c r="O376" s="106"/>
    </row>
    <row r="377" spans="1:15" ht="60" x14ac:dyDescent="0.25">
      <c r="A377" s="79">
        <f>IF(zgłoszenia[[#This Row],[ID]]&gt;0,A376+1,"--")</f>
        <v>374</v>
      </c>
      <c r="B377" s="14" t="s">
        <v>209</v>
      </c>
      <c r="C377" s="87">
        <v>6408</v>
      </c>
      <c r="D377" s="13">
        <v>42471</v>
      </c>
      <c r="E377" s="48" t="s">
        <v>923</v>
      </c>
      <c r="F377" s="12" t="s">
        <v>22</v>
      </c>
      <c r="G377" s="12" t="s">
        <v>25</v>
      </c>
      <c r="H377" s="12" t="s">
        <v>605</v>
      </c>
      <c r="I377" s="53" t="s">
        <v>924</v>
      </c>
      <c r="J377" s="12">
        <v>390</v>
      </c>
      <c r="K3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BOŚ.6743.390.2016.SR</v>
      </c>
      <c r="L377" s="11">
        <v>42494</v>
      </c>
      <c r="M377" s="12" t="s">
        <v>18</v>
      </c>
      <c r="N377" s="88">
        <f>IF($F377=dane!$B$8,6743+3,(IF($F377=dane!$B$9,6743+4,(IF($F377=dane!$B$10,6743+5,6743)))))</f>
        <v>6743</v>
      </c>
      <c r="O377" s="106"/>
    </row>
    <row r="378" spans="1:15" ht="30" x14ac:dyDescent="0.25">
      <c r="A378" s="79">
        <f>IF(zgłoszenia[[#This Row],[ID]]&gt;0,A377+1,"--")</f>
        <v>375</v>
      </c>
      <c r="B378" s="14" t="s">
        <v>11</v>
      </c>
      <c r="C378" s="87">
        <v>6396</v>
      </c>
      <c r="D378" s="13">
        <v>42471</v>
      </c>
      <c r="E378" s="48" t="s">
        <v>126</v>
      </c>
      <c r="F378" s="12" t="s">
        <v>16</v>
      </c>
      <c r="G378" s="12" t="s">
        <v>29</v>
      </c>
      <c r="H378" s="12" t="s">
        <v>297</v>
      </c>
      <c r="I378" s="53" t="s">
        <v>925</v>
      </c>
      <c r="J378" s="12">
        <v>381</v>
      </c>
      <c r="K3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BOŚ.6743.381.2016.AA</v>
      </c>
      <c r="L378" s="11"/>
      <c r="M378" s="12"/>
      <c r="N378" s="88">
        <f>IF($F378=dane!$B$8,6743+3,(IF($F378=dane!$B$9,6743+4,(IF($F378=dane!$B$10,6743+5,6743)))))</f>
        <v>6743</v>
      </c>
      <c r="O378" s="106"/>
    </row>
    <row r="379" spans="1:15" ht="60" x14ac:dyDescent="0.25">
      <c r="A379" s="79">
        <f>IF(zgłoszenia[[#This Row],[ID]]&gt;0,A378+1,"--")</f>
        <v>376</v>
      </c>
      <c r="B379" s="14" t="s">
        <v>36</v>
      </c>
      <c r="C379" s="87">
        <v>6395</v>
      </c>
      <c r="D379" s="13">
        <v>42471</v>
      </c>
      <c r="E379" s="48" t="s">
        <v>926</v>
      </c>
      <c r="F379" s="12" t="s">
        <v>19</v>
      </c>
      <c r="G379" s="12" t="s">
        <v>28</v>
      </c>
      <c r="H379" s="12" t="s">
        <v>28</v>
      </c>
      <c r="I379" s="53" t="s">
        <v>927</v>
      </c>
      <c r="J379" s="12">
        <v>316</v>
      </c>
      <c r="K3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BOŚ.6743.316.2016.KŻ</v>
      </c>
      <c r="L379" s="11">
        <v>42502</v>
      </c>
      <c r="M379" s="12" t="s">
        <v>18</v>
      </c>
      <c r="N379" s="88">
        <f>IF($F379=dane!$B$8,6743+3,(IF($F379=dane!$B$9,6743+4,(IF($F379=dane!$B$10,6743+5,6743)))))</f>
        <v>6743</v>
      </c>
      <c r="O379" s="106"/>
    </row>
    <row r="380" spans="1:15" ht="45" x14ac:dyDescent="0.25">
      <c r="A380" s="79">
        <f>IF(zgłoszenia[[#This Row],[ID]]&gt;0,A379+1,"--")</f>
        <v>377</v>
      </c>
      <c r="B380" s="14" t="s">
        <v>36</v>
      </c>
      <c r="C380" s="87">
        <v>6394</v>
      </c>
      <c r="D380" s="13">
        <v>42471</v>
      </c>
      <c r="E380" s="48" t="s">
        <v>926</v>
      </c>
      <c r="F380" s="12" t="s">
        <v>19</v>
      </c>
      <c r="G380" s="12" t="s">
        <v>28</v>
      </c>
      <c r="H380" s="12" t="s">
        <v>28</v>
      </c>
      <c r="I380" s="53" t="s">
        <v>928</v>
      </c>
      <c r="J380" s="12">
        <v>317</v>
      </c>
      <c r="K3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BOŚ.6743.317.2016.KŻ</v>
      </c>
      <c r="L380" s="11">
        <v>42472</v>
      </c>
      <c r="M380" s="12" t="s">
        <v>60</v>
      </c>
      <c r="N380" s="88">
        <f>IF($F380=dane!$B$8,6743+3,(IF($F380=dane!$B$9,6743+4,(IF($F380=dane!$B$10,6743+5,6743)))))</f>
        <v>6743</v>
      </c>
      <c r="O380" s="106"/>
    </row>
    <row r="381" spans="1:15" ht="60" x14ac:dyDescent="0.25">
      <c r="A381" s="79">
        <f>IF(zgłoszenia[[#This Row],[ID]]&gt;0,A380+1,"--")</f>
        <v>378</v>
      </c>
      <c r="B381" s="14" t="s">
        <v>63</v>
      </c>
      <c r="C381" s="87">
        <v>6389</v>
      </c>
      <c r="D381" s="13">
        <v>42471</v>
      </c>
      <c r="E381" s="48" t="s">
        <v>929</v>
      </c>
      <c r="F381" s="12" t="s">
        <v>16</v>
      </c>
      <c r="G381" s="12" t="s">
        <v>31</v>
      </c>
      <c r="H381" s="12" t="s">
        <v>232</v>
      </c>
      <c r="I381" s="53" t="s">
        <v>930</v>
      </c>
      <c r="J381" s="12">
        <v>364</v>
      </c>
      <c r="K3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BOŚ.6743.364.2016.AP</v>
      </c>
      <c r="L381" s="11">
        <v>42486</v>
      </c>
      <c r="M381" s="12" t="s">
        <v>18</v>
      </c>
      <c r="N381" s="88">
        <f>IF($F381=dane!$B$8,6743+3,(IF($F381=dane!$B$9,6743+4,(IF($F381=dane!$B$10,6743+5,6743)))))</f>
        <v>6743</v>
      </c>
      <c r="O381" s="106"/>
    </row>
    <row r="382" spans="1:15" ht="60" x14ac:dyDescent="0.25">
      <c r="A382" s="79">
        <f>IF(zgłoszenia[[#This Row],[ID]]&gt;0,A381+1,"--")</f>
        <v>379</v>
      </c>
      <c r="B382" s="14" t="s">
        <v>11</v>
      </c>
      <c r="C382" s="87">
        <v>6386</v>
      </c>
      <c r="D382" s="13">
        <v>42471</v>
      </c>
      <c r="E382" s="48" t="s">
        <v>126</v>
      </c>
      <c r="F382" s="12" t="s">
        <v>16</v>
      </c>
      <c r="G382" s="12" t="s">
        <v>31</v>
      </c>
      <c r="H382" s="12" t="s">
        <v>931</v>
      </c>
      <c r="I382" s="53" t="s">
        <v>932</v>
      </c>
      <c r="J382" s="12">
        <v>322</v>
      </c>
      <c r="K3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BOŚ.6743.322.2016.AA</v>
      </c>
      <c r="L382" s="11">
        <v>42481</v>
      </c>
      <c r="M382" s="12" t="s">
        <v>18</v>
      </c>
      <c r="N382" s="88">
        <f>IF($F382=dane!$B$8,6743+3,(IF($F382=dane!$B$9,6743+4,(IF($F382=dane!$B$10,6743+5,6743)))))</f>
        <v>6743</v>
      </c>
      <c r="O382" s="106"/>
    </row>
    <row r="383" spans="1:15" ht="60" x14ac:dyDescent="0.25">
      <c r="A383" s="79">
        <f>IF(zgłoszenia[[#This Row],[ID]]&gt;0,A382+1,"--")</f>
        <v>380</v>
      </c>
      <c r="B383" s="14" t="s">
        <v>209</v>
      </c>
      <c r="C383" s="87">
        <v>6384</v>
      </c>
      <c r="D383" s="13">
        <v>42471</v>
      </c>
      <c r="E383" s="48" t="s">
        <v>933</v>
      </c>
      <c r="F383" s="12" t="s">
        <v>19</v>
      </c>
      <c r="G383" s="12" t="s">
        <v>28</v>
      </c>
      <c r="H383" s="12" t="s">
        <v>28</v>
      </c>
      <c r="I383" s="53" t="s">
        <v>934</v>
      </c>
      <c r="J383" s="12">
        <v>391</v>
      </c>
      <c r="K3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BOŚ.6743.391.2016.SR</v>
      </c>
      <c r="L383" s="11">
        <v>42487</v>
      </c>
      <c r="M383" s="12" t="s">
        <v>18</v>
      </c>
      <c r="N383" s="88">
        <f>IF($F383=dane!$B$8,6743+3,(IF($F383=dane!$B$9,6743+4,(IF($F383=dane!$B$10,6743+5,6743)))))</f>
        <v>6743</v>
      </c>
      <c r="O383" s="106"/>
    </row>
    <row r="384" spans="1:15" ht="60" x14ac:dyDescent="0.25">
      <c r="A384" s="79">
        <f>IF(zgłoszenia[[#This Row],[ID]]&gt;0,A383+1,"--")</f>
        <v>381</v>
      </c>
      <c r="B384" s="14" t="s">
        <v>36</v>
      </c>
      <c r="C384" s="87">
        <v>6383</v>
      </c>
      <c r="D384" s="13">
        <v>42471</v>
      </c>
      <c r="E384" s="48" t="s">
        <v>107</v>
      </c>
      <c r="F384" s="12" t="s">
        <v>19</v>
      </c>
      <c r="G384" s="12" t="s">
        <v>28</v>
      </c>
      <c r="H384" s="12" t="s">
        <v>28</v>
      </c>
      <c r="I384" s="53" t="s">
        <v>935</v>
      </c>
      <c r="J384" s="12">
        <v>318</v>
      </c>
      <c r="K3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BOŚ.6743.318.2016.KŻ</v>
      </c>
      <c r="L384" s="11">
        <v>42517</v>
      </c>
      <c r="M384" s="12" t="s">
        <v>18</v>
      </c>
      <c r="N384" s="88">
        <f>IF($F384=dane!$B$8,6743+3,(IF($F384=dane!$B$9,6743+4,(IF($F384=dane!$B$10,6743+5,6743)))))</f>
        <v>6743</v>
      </c>
      <c r="O384" s="106"/>
    </row>
    <row r="385" spans="1:15" ht="60" x14ac:dyDescent="0.25">
      <c r="A385" s="79">
        <f>IF(zgłoszenia[[#This Row],[ID]]&gt;0,A384+1,"--")</f>
        <v>382</v>
      </c>
      <c r="B385" s="14" t="s">
        <v>209</v>
      </c>
      <c r="C385" s="87">
        <v>6366</v>
      </c>
      <c r="D385" s="13">
        <v>42471</v>
      </c>
      <c r="E385" s="48" t="s">
        <v>936</v>
      </c>
      <c r="F385" s="12" t="s">
        <v>16</v>
      </c>
      <c r="G385" s="12" t="s">
        <v>28</v>
      </c>
      <c r="H385" s="12" t="s">
        <v>759</v>
      </c>
      <c r="I385" s="53" t="s">
        <v>937</v>
      </c>
      <c r="J385" s="12">
        <v>392</v>
      </c>
      <c r="K3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BOŚ.6743.392.2016.SR</v>
      </c>
      <c r="L385" s="11">
        <v>42486</v>
      </c>
      <c r="M385" s="12" t="s">
        <v>18</v>
      </c>
      <c r="N385" s="88">
        <f>IF($F385=dane!$B$8,6743+3,(IF($F385=dane!$B$9,6743+4,(IF($F385=dane!$B$10,6743+5,6743)))))</f>
        <v>6743</v>
      </c>
      <c r="O385" s="106"/>
    </row>
    <row r="386" spans="1:15" ht="60" x14ac:dyDescent="0.25">
      <c r="A386" s="79">
        <f>IF(zgłoszenia[[#This Row],[ID]]&gt;0,A385+1,"--")</f>
        <v>383</v>
      </c>
      <c r="B386" s="14" t="s">
        <v>37</v>
      </c>
      <c r="C386" s="87">
        <v>6304</v>
      </c>
      <c r="D386" s="13">
        <v>42468</v>
      </c>
      <c r="E386" s="48" t="s">
        <v>938</v>
      </c>
      <c r="F386" s="12" t="s">
        <v>82</v>
      </c>
      <c r="G386" s="12" t="s">
        <v>28</v>
      </c>
      <c r="H386" s="12" t="s">
        <v>129</v>
      </c>
      <c r="I386" s="53" t="s">
        <v>939</v>
      </c>
      <c r="J386" s="12">
        <v>58</v>
      </c>
      <c r="K3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BOŚ.6746.58.2016.AŁ</v>
      </c>
      <c r="L386" s="11">
        <v>42496</v>
      </c>
      <c r="M386" s="12" t="s">
        <v>18</v>
      </c>
      <c r="N386" s="88">
        <f>IF($F386=dane!$B$8,6743+3,(IF($F386=dane!$B$9,6743+4,(IF($F386=dane!$B$10,6743+5,6743)))))</f>
        <v>6746</v>
      </c>
      <c r="O386" s="106"/>
    </row>
    <row r="387" spans="1:15" ht="30" x14ac:dyDescent="0.25">
      <c r="A387" s="79">
        <f>IF(zgłoszenia[[#This Row],[ID]]&gt;0,A386+1,"--")</f>
        <v>384</v>
      </c>
      <c r="B387" s="14" t="s">
        <v>36</v>
      </c>
      <c r="C387" s="87">
        <v>6398</v>
      </c>
      <c r="D387" s="13">
        <v>42471</v>
      </c>
      <c r="E387" s="48" t="s">
        <v>940</v>
      </c>
      <c r="F387" s="12" t="s">
        <v>19</v>
      </c>
      <c r="G387" s="12" t="s">
        <v>28</v>
      </c>
      <c r="H387" s="12" t="s">
        <v>28</v>
      </c>
      <c r="I387" s="53" t="s">
        <v>941</v>
      </c>
      <c r="J387" s="12">
        <v>325</v>
      </c>
      <c r="K3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BOŚ.6743.325.2016.KŻ</v>
      </c>
      <c r="L387" s="11">
        <v>42487</v>
      </c>
      <c r="M387" s="12" t="s">
        <v>21</v>
      </c>
      <c r="N387" s="88">
        <f>IF($F387=dane!$B$8,6743+3,(IF($F387=dane!$B$9,6743+4,(IF($F387=dane!$B$10,6743+5,6743)))))</f>
        <v>6743</v>
      </c>
      <c r="O387" s="106"/>
    </row>
    <row r="388" spans="1:15" ht="60" x14ac:dyDescent="0.25">
      <c r="A388" s="79">
        <f>IF(zgłoszenia[[#This Row],[ID]]&gt;0,A387+1,"--")</f>
        <v>385</v>
      </c>
      <c r="B388" s="14" t="s">
        <v>63</v>
      </c>
      <c r="C388" s="87">
        <v>6419</v>
      </c>
      <c r="D388" s="13">
        <v>42471</v>
      </c>
      <c r="E388" s="48" t="s">
        <v>942</v>
      </c>
      <c r="F388" s="12" t="s">
        <v>27</v>
      </c>
      <c r="G388" s="12" t="s">
        <v>29</v>
      </c>
      <c r="H388" s="12" t="s">
        <v>29</v>
      </c>
      <c r="I388" s="53" t="s">
        <v>943</v>
      </c>
      <c r="J388" s="12">
        <v>365</v>
      </c>
      <c r="K3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BOŚ.6743.365.2016.AP</v>
      </c>
      <c r="L388" s="11">
        <v>42481</v>
      </c>
      <c r="M388" s="12" t="s">
        <v>18</v>
      </c>
      <c r="N388" s="88">
        <f>IF($F388=dane!$B$8,6743+3,(IF($F388=dane!$B$9,6743+4,(IF($F388=dane!$B$10,6743+5,6743)))))</f>
        <v>6743</v>
      </c>
      <c r="O388" s="106">
        <v>2</v>
      </c>
    </row>
    <row r="389" spans="1:15" ht="60" x14ac:dyDescent="0.25">
      <c r="A389" s="79">
        <f>IF(zgłoszenia[[#This Row],[ID]]&gt;0,A388+1,"--")</f>
        <v>386</v>
      </c>
      <c r="B389" s="14" t="s">
        <v>11</v>
      </c>
      <c r="C389" s="87">
        <v>6487</v>
      </c>
      <c r="D389" s="13">
        <v>42472</v>
      </c>
      <c r="E389" s="48" t="s">
        <v>944</v>
      </c>
      <c r="F389" s="12" t="s">
        <v>24</v>
      </c>
      <c r="G389" s="12" t="s">
        <v>31</v>
      </c>
      <c r="H389" s="12" t="s">
        <v>147</v>
      </c>
      <c r="I389" s="53" t="s">
        <v>945</v>
      </c>
      <c r="J389" s="12">
        <v>433</v>
      </c>
      <c r="K3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BOŚ.6743.433.2016.AA</v>
      </c>
      <c r="L389" s="11">
        <v>42492</v>
      </c>
      <c r="M389" s="12" t="s">
        <v>18</v>
      </c>
      <c r="N389" s="88">
        <f>IF($F389=dane!$B$8,6743+3,(IF($F389=dane!$B$9,6743+4,(IF($F389=dane!$B$10,6743+5,6743)))))</f>
        <v>6743</v>
      </c>
      <c r="O389" s="106"/>
    </row>
    <row r="390" spans="1:15" ht="30" x14ac:dyDescent="0.25">
      <c r="A390" s="79">
        <f>IF(zgłoszenia[[#This Row],[ID]]&gt;0,A389+1,"--")</f>
        <v>387</v>
      </c>
      <c r="B390" s="14" t="s">
        <v>11</v>
      </c>
      <c r="C390" s="87">
        <v>6488</v>
      </c>
      <c r="D390" s="13">
        <v>42472</v>
      </c>
      <c r="E390" s="48" t="s">
        <v>946</v>
      </c>
      <c r="F390" s="12" t="s">
        <v>16</v>
      </c>
      <c r="G390" s="12" t="s">
        <v>29</v>
      </c>
      <c r="H390" s="12" t="s">
        <v>947</v>
      </c>
      <c r="I390" s="53" t="s">
        <v>948</v>
      </c>
      <c r="J390" s="12">
        <v>375</v>
      </c>
      <c r="K3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BOŚ.6743.375.2016.AA</v>
      </c>
      <c r="L390" s="11"/>
      <c r="M390" s="12"/>
      <c r="N390" s="88">
        <f>IF($F390=dane!$B$8,6743+3,(IF($F390=dane!$B$9,6743+4,(IF($F390=dane!$B$10,6743+5,6743)))))</f>
        <v>6743</v>
      </c>
      <c r="O390" s="106"/>
    </row>
    <row r="391" spans="1:15" ht="30" x14ac:dyDescent="0.25">
      <c r="A391" s="79">
        <f>IF(zgłoszenia[[#This Row],[ID]]&gt;0,A390+1,"--")</f>
        <v>388</v>
      </c>
      <c r="B391" s="14" t="s">
        <v>63</v>
      </c>
      <c r="C391" s="87">
        <v>6489</v>
      </c>
      <c r="D391" s="13">
        <v>42472</v>
      </c>
      <c r="E391" s="48" t="s">
        <v>126</v>
      </c>
      <c r="F391" s="12" t="s">
        <v>16</v>
      </c>
      <c r="G391" s="12" t="s">
        <v>28</v>
      </c>
      <c r="H391" s="12" t="s">
        <v>122</v>
      </c>
      <c r="I391" s="53" t="s">
        <v>949</v>
      </c>
      <c r="J391" s="12">
        <v>323</v>
      </c>
      <c r="K3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BOŚ.6743.323.2016.AP</v>
      </c>
      <c r="L391" s="11">
        <v>42496</v>
      </c>
      <c r="M391" s="12" t="s">
        <v>21</v>
      </c>
      <c r="N391" s="88">
        <f>IF($F391=dane!$B$8,6743+3,(IF($F391=dane!$B$9,6743+4,(IF($F391=dane!$B$10,6743+5,6743)))))</f>
        <v>6743</v>
      </c>
      <c r="O391" s="106">
        <v>1</v>
      </c>
    </row>
    <row r="392" spans="1:15" ht="60" x14ac:dyDescent="0.25">
      <c r="A392" s="79">
        <f>IF(zgłoszenia[[#This Row],[ID]]&gt;0,A391+1,"--")</f>
        <v>389</v>
      </c>
      <c r="B392" s="14" t="s">
        <v>42</v>
      </c>
      <c r="C392" s="87">
        <v>6492</v>
      </c>
      <c r="D392" s="13">
        <v>42472</v>
      </c>
      <c r="E392" s="48" t="s">
        <v>950</v>
      </c>
      <c r="F392" s="12" t="s">
        <v>16</v>
      </c>
      <c r="G392" s="12" t="s">
        <v>17</v>
      </c>
      <c r="H392" s="12" t="s">
        <v>17</v>
      </c>
      <c r="I392" s="53" t="s">
        <v>951</v>
      </c>
      <c r="J392" s="12">
        <v>329</v>
      </c>
      <c r="K3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BOŚ.6743.329.2016.MS</v>
      </c>
      <c r="L392" s="11">
        <v>42500</v>
      </c>
      <c r="M392" s="12" t="s">
        <v>18</v>
      </c>
      <c r="N392" s="88">
        <f>IF($F392=dane!$B$8,6743+3,(IF($F392=dane!$B$9,6743+4,(IF($F392=dane!$B$10,6743+5,6743)))))</f>
        <v>6743</v>
      </c>
      <c r="O392" s="106"/>
    </row>
    <row r="393" spans="1:15" ht="30" x14ac:dyDescent="0.25">
      <c r="A393" s="79">
        <f>IF(zgłoszenia[[#This Row],[ID]]&gt;0,A392+1,"--")</f>
        <v>390</v>
      </c>
      <c r="B393" s="14" t="s">
        <v>36</v>
      </c>
      <c r="C393" s="87">
        <v>6531</v>
      </c>
      <c r="D393" s="13">
        <v>42472</v>
      </c>
      <c r="E393" s="48" t="s">
        <v>151</v>
      </c>
      <c r="F393" s="12" t="s">
        <v>16</v>
      </c>
      <c r="G393" s="12" t="s">
        <v>28</v>
      </c>
      <c r="H393" s="12" t="s">
        <v>122</v>
      </c>
      <c r="I393" s="53" t="s">
        <v>952</v>
      </c>
      <c r="J393" s="12">
        <v>326</v>
      </c>
      <c r="K3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BOŚ.6743.326.2016.KŻ</v>
      </c>
      <c r="L393" s="11">
        <v>42550</v>
      </c>
      <c r="M393" s="12" t="s">
        <v>21</v>
      </c>
      <c r="N393" s="88">
        <f>IF($F393=dane!$B$8,6743+3,(IF($F393=dane!$B$9,6743+4,(IF($F393=dane!$B$10,6743+5,6743)))))</f>
        <v>6743</v>
      </c>
      <c r="O393" s="106"/>
    </row>
    <row r="394" spans="1:15" ht="60" x14ac:dyDescent="0.25">
      <c r="A394" s="79">
        <f>IF(zgłoszenia[[#This Row],[ID]]&gt;0,A393+1,"--")</f>
        <v>391</v>
      </c>
      <c r="B394" s="14" t="s">
        <v>209</v>
      </c>
      <c r="C394" s="87">
        <v>6507</v>
      </c>
      <c r="D394" s="13">
        <v>42472</v>
      </c>
      <c r="E394" s="48" t="s">
        <v>953</v>
      </c>
      <c r="F394" s="12" t="s">
        <v>81</v>
      </c>
      <c r="G394" s="12" t="s">
        <v>28</v>
      </c>
      <c r="H394" s="12" t="s">
        <v>954</v>
      </c>
      <c r="I394" s="53" t="s">
        <v>955</v>
      </c>
      <c r="J394" s="12">
        <v>31</v>
      </c>
      <c r="K3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BOŚ.6748.31.2016.SR</v>
      </c>
      <c r="L394" s="11">
        <v>42485</v>
      </c>
      <c r="M394" s="12" t="s">
        <v>18</v>
      </c>
      <c r="N394" s="88">
        <f>IF($F394=dane!$B$8,6743+3,(IF($F394=dane!$B$9,6743+4,(IF($F394=dane!$B$10,6743+5,6743)))))</f>
        <v>6748</v>
      </c>
      <c r="O394" s="106"/>
    </row>
    <row r="395" spans="1:15" ht="60" x14ac:dyDescent="0.25">
      <c r="A395" s="79">
        <f>IF(zgłoszenia[[#This Row],[ID]]&gt;0,A394+1,"--")</f>
        <v>392</v>
      </c>
      <c r="B395" s="14" t="s">
        <v>11</v>
      </c>
      <c r="C395" s="87">
        <v>6594</v>
      </c>
      <c r="D395" s="13">
        <v>42473</v>
      </c>
      <c r="E395" s="48" t="s">
        <v>956</v>
      </c>
      <c r="F395" s="12" t="s">
        <v>16</v>
      </c>
      <c r="G395" s="12" t="s">
        <v>31</v>
      </c>
      <c r="H395" s="12" t="s">
        <v>185</v>
      </c>
      <c r="I395" s="53" t="s">
        <v>957</v>
      </c>
      <c r="J395" s="12">
        <v>335</v>
      </c>
      <c r="K3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BOŚ.6743.335.2016.AA</v>
      </c>
      <c r="L395" s="11">
        <v>42486</v>
      </c>
      <c r="M395" s="12" t="s">
        <v>18</v>
      </c>
      <c r="N395" s="88">
        <f>IF($F395=dane!$B$8,6743+3,(IF($F395=dane!$B$9,6743+4,(IF($F395=dane!$B$10,6743+5,6743)))))</f>
        <v>6743</v>
      </c>
      <c r="O395" s="106"/>
    </row>
    <row r="396" spans="1:15" ht="60" x14ac:dyDescent="0.25">
      <c r="A396" s="79">
        <f>IF(zgłoszenia[[#This Row],[ID]]&gt;0,A395+1,"--")</f>
        <v>393</v>
      </c>
      <c r="B396" s="14" t="s">
        <v>43</v>
      </c>
      <c r="C396" s="87">
        <v>6603</v>
      </c>
      <c r="D396" s="13">
        <v>42473</v>
      </c>
      <c r="E396" s="48" t="s">
        <v>239</v>
      </c>
      <c r="F396" s="12" t="s">
        <v>22</v>
      </c>
      <c r="G396" s="12" t="s">
        <v>20</v>
      </c>
      <c r="H396" s="12" t="s">
        <v>20</v>
      </c>
      <c r="I396" s="53" t="s">
        <v>958</v>
      </c>
      <c r="J396" s="12">
        <v>403</v>
      </c>
      <c r="K3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BOŚ.6743.403.2016.ŁD</v>
      </c>
      <c r="L396" s="11">
        <v>42500</v>
      </c>
      <c r="M396" s="12" t="s">
        <v>18</v>
      </c>
      <c r="N396" s="88">
        <f>IF($F396=dane!$B$8,6743+3,(IF($F396=dane!$B$9,6743+4,(IF($F396=dane!$B$10,6743+5,6743)))))</f>
        <v>6743</v>
      </c>
      <c r="O396" s="106"/>
    </row>
    <row r="397" spans="1:15" ht="60" x14ac:dyDescent="0.25">
      <c r="A397" s="79">
        <f>IF(zgłoszenia[[#This Row],[ID]]&gt;0,A396+1,"--")</f>
        <v>394</v>
      </c>
      <c r="B397" s="14" t="s">
        <v>63</v>
      </c>
      <c r="C397" s="87">
        <v>6563</v>
      </c>
      <c r="D397" s="13">
        <v>42473</v>
      </c>
      <c r="E397" s="48" t="s">
        <v>959</v>
      </c>
      <c r="F397" s="12" t="s">
        <v>16</v>
      </c>
      <c r="G397" s="12" t="s">
        <v>28</v>
      </c>
      <c r="H397" s="12" t="s">
        <v>171</v>
      </c>
      <c r="I397" s="53" t="s">
        <v>960</v>
      </c>
      <c r="J397" s="12">
        <v>327</v>
      </c>
      <c r="K3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BOŚ.6743.327.2016.AP</v>
      </c>
      <c r="L397" s="11">
        <v>42486</v>
      </c>
      <c r="M397" s="12" t="s">
        <v>18</v>
      </c>
      <c r="N397" s="88">
        <f>IF($F397=dane!$B$8,6743+3,(IF($F397=dane!$B$9,6743+4,(IF($F397=dane!$B$10,6743+5,6743)))))</f>
        <v>6743</v>
      </c>
      <c r="O397" s="106"/>
    </row>
    <row r="398" spans="1:15" ht="60" x14ac:dyDescent="0.25">
      <c r="A398" s="79">
        <f>IF(zgłoszenia[[#This Row],[ID]]&gt;0,A397+1,"--")</f>
        <v>395</v>
      </c>
      <c r="B398" s="14" t="s">
        <v>43</v>
      </c>
      <c r="C398" s="87">
        <v>6577</v>
      </c>
      <c r="D398" s="13">
        <v>42473</v>
      </c>
      <c r="E398" s="48" t="s">
        <v>126</v>
      </c>
      <c r="F398" s="12" t="s">
        <v>16</v>
      </c>
      <c r="G398" s="12" t="s">
        <v>20</v>
      </c>
      <c r="H398" s="12" t="s">
        <v>806</v>
      </c>
      <c r="I398" s="53" t="s">
        <v>961</v>
      </c>
      <c r="J398" s="12">
        <v>402</v>
      </c>
      <c r="K3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BOŚ.6743.402.2016.ŁD</v>
      </c>
      <c r="L398" s="11">
        <v>42500</v>
      </c>
      <c r="M398" s="12" t="s">
        <v>18</v>
      </c>
      <c r="N398" s="88">
        <f>IF($F398=dane!$B$8,6743+3,(IF($F398=dane!$B$9,6743+4,(IF($F398=dane!$B$10,6743+5,6743)))))</f>
        <v>6743</v>
      </c>
      <c r="O398" s="106"/>
    </row>
    <row r="399" spans="1:15" ht="60" x14ac:dyDescent="0.25">
      <c r="A399" s="79">
        <f>IF(zgłoszenia[[#This Row],[ID]]&gt;0,A398+1,"--")</f>
        <v>396</v>
      </c>
      <c r="B399" s="14" t="s">
        <v>43</v>
      </c>
      <c r="C399" s="87">
        <v>6578</v>
      </c>
      <c r="D399" s="13">
        <v>42473</v>
      </c>
      <c r="E399" s="48" t="s">
        <v>962</v>
      </c>
      <c r="F399" s="12" t="s">
        <v>16</v>
      </c>
      <c r="G399" s="12" t="s">
        <v>20</v>
      </c>
      <c r="H399" s="12" t="s">
        <v>806</v>
      </c>
      <c r="I399" s="53" t="s">
        <v>963</v>
      </c>
      <c r="J399" s="12">
        <v>320</v>
      </c>
      <c r="K3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BOŚ.6743.320.2016.ŁD</v>
      </c>
      <c r="L399" s="11">
        <v>42500</v>
      </c>
      <c r="M399" s="12" t="s">
        <v>18</v>
      </c>
      <c r="N399" s="88">
        <f>IF($F399=dane!$B$8,6743+3,(IF($F399=dane!$B$9,6743+4,(IF($F399=dane!$B$10,6743+5,6743)))))</f>
        <v>6743</v>
      </c>
      <c r="O399" s="106"/>
    </row>
    <row r="400" spans="1:15" ht="30" x14ac:dyDescent="0.25">
      <c r="A400" s="79">
        <f>IF(zgłoszenia[[#This Row],[ID]]&gt;0,A399+1,"--")</f>
        <v>397</v>
      </c>
      <c r="B400" s="14" t="s">
        <v>42</v>
      </c>
      <c r="C400" s="87">
        <v>6604</v>
      </c>
      <c r="D400" s="13">
        <v>42473</v>
      </c>
      <c r="E400" s="48" t="s">
        <v>964</v>
      </c>
      <c r="F400" s="12" t="s">
        <v>16</v>
      </c>
      <c r="G400" s="12" t="s">
        <v>17</v>
      </c>
      <c r="H400" s="12" t="s">
        <v>17</v>
      </c>
      <c r="I400" s="53" t="s">
        <v>965</v>
      </c>
      <c r="J400" s="12">
        <v>328</v>
      </c>
      <c r="K4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BOŚ.6743.328.2016.MS</v>
      </c>
      <c r="L400" s="11">
        <v>42531</v>
      </c>
      <c r="M400" s="12" t="s">
        <v>30</v>
      </c>
      <c r="N400" s="88">
        <f>IF($F400=dane!$B$8,6743+3,(IF($F400=dane!$B$9,6743+4,(IF($F400=dane!$B$10,6743+5,6743)))))</f>
        <v>6743</v>
      </c>
      <c r="O400" s="106"/>
    </row>
    <row r="401" spans="1:15" ht="60" x14ac:dyDescent="0.25">
      <c r="A401" s="79">
        <f>IF(zgłoszenia[[#This Row],[ID]]&gt;0,A400+1,"--")</f>
        <v>398</v>
      </c>
      <c r="B401" s="14" t="s">
        <v>12</v>
      </c>
      <c r="C401" s="87">
        <v>6592</v>
      </c>
      <c r="D401" s="13">
        <v>42473</v>
      </c>
      <c r="E401" s="48" t="s">
        <v>64</v>
      </c>
      <c r="F401" s="12" t="s">
        <v>82</v>
      </c>
      <c r="G401" s="12" t="s">
        <v>25</v>
      </c>
      <c r="H401" s="12" t="s">
        <v>303</v>
      </c>
      <c r="I401" s="53" t="s">
        <v>966</v>
      </c>
      <c r="J401" s="12">
        <v>67</v>
      </c>
      <c r="K4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BOŚ.6746.67.2016.WŚ</v>
      </c>
      <c r="L401" s="11">
        <v>42502</v>
      </c>
      <c r="M401" s="12" t="s">
        <v>18</v>
      </c>
      <c r="N401" s="88">
        <f>IF($F401=dane!$B$8,6743+3,(IF($F401=dane!$B$9,6743+4,(IF($F401=dane!$B$10,6743+5,6743)))))</f>
        <v>6746</v>
      </c>
      <c r="O401" s="106"/>
    </row>
    <row r="402" spans="1:15" ht="60" x14ac:dyDescent="0.25">
      <c r="A402" s="79">
        <v>399</v>
      </c>
      <c r="B402" s="14" t="s">
        <v>42</v>
      </c>
      <c r="C402" s="87" t="s">
        <v>967</v>
      </c>
      <c r="D402" s="13">
        <v>42474</v>
      </c>
      <c r="E402" s="98" t="s">
        <v>968</v>
      </c>
      <c r="F402" s="12" t="s">
        <v>16</v>
      </c>
      <c r="G402" s="12" t="s">
        <v>17</v>
      </c>
      <c r="H402" s="99" t="s">
        <v>969</v>
      </c>
      <c r="I402" s="100" t="s">
        <v>970</v>
      </c>
      <c r="J402" s="12">
        <v>368</v>
      </c>
      <c r="K4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BOŚ.6743.368.2016.MS</v>
      </c>
      <c r="L402" s="11">
        <v>42500</v>
      </c>
      <c r="M402" s="12" t="s">
        <v>18</v>
      </c>
      <c r="N402" s="88">
        <f>IF($F402=dane!$B$8,6743+3,(IF($F402=dane!$B$9,6743+4,(IF($F402=dane!$B$10,6743+5,6743)))))</f>
        <v>6743</v>
      </c>
      <c r="O402" s="106"/>
    </row>
    <row r="403" spans="1:15" ht="60" x14ac:dyDescent="0.25">
      <c r="A403" s="79">
        <v>400</v>
      </c>
      <c r="B403" s="14" t="s">
        <v>63</v>
      </c>
      <c r="C403" s="87" t="s">
        <v>971</v>
      </c>
      <c r="D403" s="13">
        <v>42474</v>
      </c>
      <c r="E403" s="98" t="s">
        <v>972</v>
      </c>
      <c r="F403" s="12" t="s">
        <v>16</v>
      </c>
      <c r="G403" s="99" t="s">
        <v>20</v>
      </c>
      <c r="H403" s="99" t="s">
        <v>246</v>
      </c>
      <c r="I403" s="100" t="s">
        <v>973</v>
      </c>
      <c r="J403" s="12">
        <v>336</v>
      </c>
      <c r="K4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BOŚ.6743.336.2016.AP</v>
      </c>
      <c r="L403" s="11">
        <v>42481</v>
      </c>
      <c r="M403" s="12" t="s">
        <v>18</v>
      </c>
      <c r="N403" s="88">
        <f>IF($F403=dane!$B$8,6743+3,(IF($F403=dane!$B$9,6743+4,(IF($F403=dane!$B$10,6743+5,6743)))))</f>
        <v>6743</v>
      </c>
      <c r="O403" s="106"/>
    </row>
    <row r="404" spans="1:15" ht="60" x14ac:dyDescent="0.25">
      <c r="A404" s="79">
        <v>401</v>
      </c>
      <c r="B404" s="14" t="s">
        <v>43</v>
      </c>
      <c r="C404" s="87" t="s">
        <v>974</v>
      </c>
      <c r="D404" s="13">
        <v>42474</v>
      </c>
      <c r="E404" s="98" t="s">
        <v>975</v>
      </c>
      <c r="F404" s="12" t="s">
        <v>22</v>
      </c>
      <c r="G404" s="99" t="s">
        <v>17</v>
      </c>
      <c r="H404" s="99" t="s">
        <v>524</v>
      </c>
      <c r="I404" s="100" t="s">
        <v>976</v>
      </c>
      <c r="J404" s="12">
        <v>346</v>
      </c>
      <c r="K4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BOŚ.6743.346.2016.ŁD</v>
      </c>
      <c r="L404" s="11">
        <v>42482</v>
      </c>
      <c r="M404" s="12" t="s">
        <v>18</v>
      </c>
      <c r="N404" s="88">
        <f>IF($F404=dane!$B$8,6743+3,(IF($F404=dane!$B$9,6743+4,(IF($F404=dane!$B$10,6743+5,6743)))))</f>
        <v>6743</v>
      </c>
      <c r="O404" s="106"/>
    </row>
    <row r="405" spans="1:15" ht="60" x14ac:dyDescent="0.25">
      <c r="A405" s="79">
        <v>402</v>
      </c>
      <c r="B405" s="14" t="s">
        <v>43</v>
      </c>
      <c r="C405" s="87" t="s">
        <v>977</v>
      </c>
      <c r="D405" s="13">
        <v>42475</v>
      </c>
      <c r="E405" s="98" t="s">
        <v>336</v>
      </c>
      <c r="F405" s="12" t="s">
        <v>16</v>
      </c>
      <c r="G405" s="12" t="s">
        <v>17</v>
      </c>
      <c r="H405" s="99" t="s">
        <v>131</v>
      </c>
      <c r="I405" s="100" t="s">
        <v>978</v>
      </c>
      <c r="J405" s="12">
        <v>345</v>
      </c>
      <c r="K4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BOŚ.6743.345.2016.ŁD</v>
      </c>
      <c r="L405" s="11">
        <v>42500</v>
      </c>
      <c r="M405" s="12" t="s">
        <v>18</v>
      </c>
      <c r="N405" s="88">
        <f>IF($F405=dane!$B$8,6743+3,(IF($F405=dane!$B$9,6743+4,(IF($F405=dane!$B$10,6743+5,6743)))))</f>
        <v>6743</v>
      </c>
      <c r="O405" s="106"/>
    </row>
    <row r="406" spans="1:15" ht="90" x14ac:dyDescent="0.25">
      <c r="A406" s="79">
        <v>403</v>
      </c>
      <c r="B406" s="14" t="s">
        <v>209</v>
      </c>
      <c r="C406" s="87" t="s">
        <v>979</v>
      </c>
      <c r="D406" s="13">
        <v>42475</v>
      </c>
      <c r="E406" s="98" t="s">
        <v>980</v>
      </c>
      <c r="F406" s="12" t="s">
        <v>16</v>
      </c>
      <c r="G406" s="12" t="s">
        <v>28</v>
      </c>
      <c r="H406" s="99" t="s">
        <v>708</v>
      </c>
      <c r="I406" s="100" t="s">
        <v>981</v>
      </c>
      <c r="J406" s="12">
        <v>393</v>
      </c>
      <c r="K4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BOŚ.6743.393.2016.SR</v>
      </c>
      <c r="L406" s="11">
        <v>42502</v>
      </c>
      <c r="M406" s="12" t="s">
        <v>18</v>
      </c>
      <c r="N406" s="88">
        <f>IF($F406=dane!$B$8,6743+3,(IF($F406=dane!$B$9,6743+4,(IF($F406=dane!$B$10,6743+5,6743)))))</f>
        <v>6743</v>
      </c>
      <c r="O406" s="106"/>
    </row>
    <row r="407" spans="1:15" ht="60" x14ac:dyDescent="0.25">
      <c r="A407" s="79">
        <v>404</v>
      </c>
      <c r="B407" s="14" t="s">
        <v>63</v>
      </c>
      <c r="C407" s="87" t="s">
        <v>983</v>
      </c>
      <c r="D407" s="13">
        <v>42475</v>
      </c>
      <c r="E407" s="98" t="s">
        <v>984</v>
      </c>
      <c r="F407" s="12" t="s">
        <v>16</v>
      </c>
      <c r="G407" s="12" t="s">
        <v>28</v>
      </c>
      <c r="H407" s="99" t="s">
        <v>635</v>
      </c>
      <c r="I407" s="100" t="s">
        <v>985</v>
      </c>
      <c r="J407" s="12">
        <v>337</v>
      </c>
      <c r="K4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BOŚ.6743.337.2016.AP</v>
      </c>
      <c r="L407" s="11">
        <v>42481</v>
      </c>
      <c r="M407" s="12" t="s">
        <v>18</v>
      </c>
      <c r="N407" s="88">
        <f>IF($F407=dane!$B$8,6743+3,(IF($F407=dane!$B$9,6743+4,(IF($F407=dane!$B$10,6743+5,6743)))))</f>
        <v>6743</v>
      </c>
      <c r="O407" s="106">
        <v>1</v>
      </c>
    </row>
    <row r="408" spans="1:15" ht="60" x14ac:dyDescent="0.25">
      <c r="A408" s="79">
        <f>IF(zgłoszenia[[#This Row],[ID]]&gt;0,A407+1,"--")</f>
        <v>405</v>
      </c>
      <c r="B408" s="14" t="s">
        <v>63</v>
      </c>
      <c r="C408" s="87">
        <v>6809</v>
      </c>
      <c r="D408" s="13">
        <v>42475</v>
      </c>
      <c r="E408" s="48" t="s">
        <v>988</v>
      </c>
      <c r="F408" s="12" t="s">
        <v>19</v>
      </c>
      <c r="G408" s="12" t="s">
        <v>28</v>
      </c>
      <c r="H408" s="12" t="s">
        <v>759</v>
      </c>
      <c r="I408" s="53" t="s">
        <v>531</v>
      </c>
      <c r="J408" s="12">
        <v>338</v>
      </c>
      <c r="K4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BOŚ.6743.338.2016.AP</v>
      </c>
      <c r="L408" s="11">
        <v>42481</v>
      </c>
      <c r="M408" s="12" t="s">
        <v>18</v>
      </c>
      <c r="N408" s="88">
        <f>IF($F408=dane!$B$8,6743+3,(IF($F408=dane!$B$9,6743+4,(IF($F408=dane!$B$10,6743+5,6743)))))</f>
        <v>6743</v>
      </c>
      <c r="O408" s="106"/>
    </row>
    <row r="409" spans="1:15" ht="60" x14ac:dyDescent="0.25">
      <c r="A409" s="79">
        <f>IF(zgłoszenia[[#This Row],[ID]]&gt;0,A408+1,"--")</f>
        <v>406</v>
      </c>
      <c r="B409" s="14" t="s">
        <v>11</v>
      </c>
      <c r="C409" s="87">
        <v>6840</v>
      </c>
      <c r="D409" s="13">
        <v>42475</v>
      </c>
      <c r="E409" s="48" t="s">
        <v>989</v>
      </c>
      <c r="F409" s="12" t="s">
        <v>22</v>
      </c>
      <c r="G409" s="12" t="s">
        <v>31</v>
      </c>
      <c r="H409" s="12" t="s">
        <v>990</v>
      </c>
      <c r="I409" s="53" t="s">
        <v>991</v>
      </c>
      <c r="J409" s="12">
        <v>376</v>
      </c>
      <c r="K4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BOŚ.6743.376.2016.AA</v>
      </c>
      <c r="L409" s="11">
        <v>42492</v>
      </c>
      <c r="M409" s="12" t="s">
        <v>18</v>
      </c>
      <c r="N409" s="88">
        <f>IF($F409=dane!$B$8,6743+3,(IF($F409=dane!$B$9,6743+4,(IF($F409=dane!$B$10,6743+5,6743)))))</f>
        <v>6743</v>
      </c>
      <c r="O409" s="106"/>
    </row>
    <row r="410" spans="1:15" ht="60" x14ac:dyDescent="0.25">
      <c r="A410" s="79">
        <f>IF(zgłoszenia[[#This Row],[ID]]&gt;0,A409+1,"--")</f>
        <v>407</v>
      </c>
      <c r="B410" s="14" t="s">
        <v>11</v>
      </c>
      <c r="C410" s="87">
        <v>6842</v>
      </c>
      <c r="D410" s="13">
        <v>42475</v>
      </c>
      <c r="E410" s="48" t="s">
        <v>989</v>
      </c>
      <c r="F410" s="12" t="s">
        <v>22</v>
      </c>
      <c r="G410" s="12" t="s">
        <v>31</v>
      </c>
      <c r="H410" s="12" t="s">
        <v>990</v>
      </c>
      <c r="I410" s="53" t="s">
        <v>992</v>
      </c>
      <c r="J410" s="12">
        <v>377</v>
      </c>
      <c r="K4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BOŚ.6743.377.2016.AA</v>
      </c>
      <c r="L410" s="11">
        <v>42492</v>
      </c>
      <c r="M410" s="12" t="s">
        <v>18</v>
      </c>
      <c r="N410" s="88">
        <f>IF($F410=dane!$B$8,6743+3,(IF($F410=dane!$B$9,6743+4,(IF($F410=dane!$B$10,6743+5,6743)))))</f>
        <v>6743</v>
      </c>
      <c r="O410" s="106"/>
    </row>
    <row r="411" spans="1:15" ht="30" x14ac:dyDescent="0.25">
      <c r="A411" s="79">
        <f>IF(zgłoszenia[[#This Row],[ID]]&gt;0,A410+1,"--")</f>
        <v>408</v>
      </c>
      <c r="B411" s="14" t="s">
        <v>43</v>
      </c>
      <c r="C411" s="87">
        <v>6826</v>
      </c>
      <c r="D411" s="13">
        <v>42475</v>
      </c>
      <c r="E411" s="48" t="s">
        <v>993</v>
      </c>
      <c r="F411" s="12" t="s">
        <v>24</v>
      </c>
      <c r="G411" s="12" t="s">
        <v>20</v>
      </c>
      <c r="H411" s="12" t="s">
        <v>246</v>
      </c>
      <c r="I411" s="53" t="s">
        <v>994</v>
      </c>
      <c r="J411" s="12">
        <v>404</v>
      </c>
      <c r="K4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BOŚ.6743.404.2016.ŁD</v>
      </c>
      <c r="L411" s="11">
        <v>42531</v>
      </c>
      <c r="M411" s="12" t="s">
        <v>30</v>
      </c>
      <c r="N411" s="88">
        <f>IF($F411=dane!$B$8,6743+3,(IF($F411=dane!$B$9,6743+4,(IF($F411=dane!$B$10,6743+5,6743)))))</f>
        <v>6743</v>
      </c>
      <c r="O411" s="106"/>
    </row>
    <row r="412" spans="1:15" ht="60" x14ac:dyDescent="0.25">
      <c r="A412" s="79">
        <f>IF(zgłoszenia[[#This Row],[ID]]&gt;0,A411+1,"--")</f>
        <v>409</v>
      </c>
      <c r="B412" s="14" t="s">
        <v>11</v>
      </c>
      <c r="C412" s="87">
        <v>6843</v>
      </c>
      <c r="D412" s="13">
        <v>42475</v>
      </c>
      <c r="E412" s="48" t="s">
        <v>995</v>
      </c>
      <c r="F412" s="12" t="s">
        <v>24</v>
      </c>
      <c r="G412" s="12" t="s">
        <v>31</v>
      </c>
      <c r="H412" s="12" t="s">
        <v>381</v>
      </c>
      <c r="I412" s="53" t="s">
        <v>996</v>
      </c>
      <c r="J412" s="12">
        <v>378</v>
      </c>
      <c r="K4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BOŚ.6743.378.2016.AA</v>
      </c>
      <c r="L412" s="11">
        <v>42492</v>
      </c>
      <c r="M412" s="12" t="s">
        <v>18</v>
      </c>
      <c r="N412" s="88">
        <f>IF($F412=dane!$B$8,6743+3,(IF($F412=dane!$B$9,6743+4,(IF($F412=dane!$B$10,6743+5,6743)))))</f>
        <v>6743</v>
      </c>
      <c r="O412" s="106"/>
    </row>
    <row r="413" spans="1:15" ht="60" x14ac:dyDescent="0.25">
      <c r="A413" s="79">
        <f>IF(zgłoszenia[[#This Row],[ID]]&gt;0,A412+1,"--")</f>
        <v>410</v>
      </c>
      <c r="B413" s="14" t="s">
        <v>37</v>
      </c>
      <c r="C413" s="87">
        <v>6971</v>
      </c>
      <c r="D413" s="13">
        <v>42478</v>
      </c>
      <c r="E413" s="48" t="s">
        <v>997</v>
      </c>
      <c r="F413" s="12" t="s">
        <v>22</v>
      </c>
      <c r="G413" s="12" t="s">
        <v>32</v>
      </c>
      <c r="H413" s="12" t="s">
        <v>152</v>
      </c>
      <c r="I413" s="53" t="s">
        <v>998</v>
      </c>
      <c r="J413" s="12">
        <v>367</v>
      </c>
      <c r="K4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BOŚ.6743.367.2016.AŁ</v>
      </c>
      <c r="L413" s="11">
        <v>42489</v>
      </c>
      <c r="M413" s="12" t="s">
        <v>18</v>
      </c>
      <c r="N413" s="88">
        <f>IF($F413=dane!$B$8,6743+3,(IF($F413=dane!$B$9,6743+4,(IF($F413=dane!$B$10,6743+5,6743)))))</f>
        <v>6743</v>
      </c>
      <c r="O413" s="106"/>
    </row>
    <row r="414" spans="1:15" ht="60" x14ac:dyDescent="0.25">
      <c r="A414" s="79">
        <f>IF(zgłoszenia[[#This Row],[ID]]&gt;0,A413+1,"--")</f>
        <v>411</v>
      </c>
      <c r="B414" s="14" t="s">
        <v>63</v>
      </c>
      <c r="C414" s="87">
        <v>6936</v>
      </c>
      <c r="D414" s="13">
        <v>42478</v>
      </c>
      <c r="E414" s="48" t="s">
        <v>999</v>
      </c>
      <c r="F414" s="12" t="s">
        <v>16</v>
      </c>
      <c r="G414" s="12" t="s">
        <v>28</v>
      </c>
      <c r="H414" s="12" t="s">
        <v>129</v>
      </c>
      <c r="I414" s="53" t="s">
        <v>1000</v>
      </c>
      <c r="J414" s="12">
        <v>366</v>
      </c>
      <c r="K4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BOŚ.6743.366.2016.AP</v>
      </c>
      <c r="L414" s="11">
        <v>42501</v>
      </c>
      <c r="M414" s="12" t="s">
        <v>18</v>
      </c>
      <c r="N414" s="88">
        <f>IF($F414=dane!$B$8,6743+3,(IF($F414=dane!$B$9,6743+4,(IF($F414=dane!$B$10,6743+5,6743)))))</f>
        <v>6743</v>
      </c>
      <c r="O414" s="106"/>
    </row>
    <row r="415" spans="1:15" ht="60" x14ac:dyDescent="0.25">
      <c r="A415" s="79">
        <f>IF(zgłoszenia[[#This Row],[ID]]&gt;0,A414+1,"--")</f>
        <v>412</v>
      </c>
      <c r="B415" s="14" t="s">
        <v>42</v>
      </c>
      <c r="C415" s="87">
        <v>6937</v>
      </c>
      <c r="D415" s="13">
        <v>42478</v>
      </c>
      <c r="E415" s="48" t="s">
        <v>239</v>
      </c>
      <c r="F415" s="12" t="s">
        <v>22</v>
      </c>
      <c r="G415" s="12" t="s">
        <v>17</v>
      </c>
      <c r="H415" s="12" t="s">
        <v>887</v>
      </c>
      <c r="I415" s="53" t="s">
        <v>1001</v>
      </c>
      <c r="J415" s="12">
        <v>369</v>
      </c>
      <c r="K4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BOŚ.6743.369.2016.MS</v>
      </c>
      <c r="L415" s="11">
        <v>42528</v>
      </c>
      <c r="M415" s="12" t="s">
        <v>18</v>
      </c>
      <c r="N415" s="88">
        <f>IF($F415=dane!$B$8,6743+3,(IF($F415=dane!$B$9,6743+4,(IF($F415=dane!$B$10,6743+5,6743)))))</f>
        <v>6743</v>
      </c>
      <c r="O415" s="106"/>
    </row>
    <row r="416" spans="1:15" ht="60" x14ac:dyDescent="0.25">
      <c r="A416" s="79">
        <f>IF(zgłoszenia[[#This Row],[ID]]&gt;0,A415+1,"--")</f>
        <v>413</v>
      </c>
      <c r="B416" s="14" t="s">
        <v>43</v>
      </c>
      <c r="C416" s="87">
        <v>6948</v>
      </c>
      <c r="D416" s="13">
        <v>42478</v>
      </c>
      <c r="E416" s="48" t="s">
        <v>126</v>
      </c>
      <c r="F416" s="12" t="s">
        <v>16</v>
      </c>
      <c r="G416" s="12" t="s">
        <v>20</v>
      </c>
      <c r="H416" s="12" t="s">
        <v>163</v>
      </c>
      <c r="I416" s="53" t="s">
        <v>1002</v>
      </c>
      <c r="J416" s="12">
        <v>405</v>
      </c>
      <c r="K4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BOŚ.6743.405.2016.ŁD</v>
      </c>
      <c r="L416" s="11">
        <v>42500</v>
      </c>
      <c r="M416" s="12" t="s">
        <v>18</v>
      </c>
      <c r="N416" s="88">
        <f>IF($F416=dane!$B$8,6743+3,(IF($F416=dane!$B$9,6743+4,(IF($F416=dane!$B$10,6743+5,6743)))))</f>
        <v>6743</v>
      </c>
      <c r="O416" s="106"/>
    </row>
    <row r="417" spans="1:15" ht="60" x14ac:dyDescent="0.25">
      <c r="A417" s="79">
        <f>IF(zgłoszenia[[#This Row],[ID]]&gt;0,A416+1,"--")</f>
        <v>414</v>
      </c>
      <c r="B417" s="14" t="s">
        <v>36</v>
      </c>
      <c r="C417" s="87">
        <v>6930</v>
      </c>
      <c r="D417" s="13">
        <v>42478</v>
      </c>
      <c r="E417" s="48" t="s">
        <v>1003</v>
      </c>
      <c r="F417" s="12" t="s">
        <v>16</v>
      </c>
      <c r="G417" s="12" t="s">
        <v>28</v>
      </c>
      <c r="H417" s="12" t="s">
        <v>129</v>
      </c>
      <c r="I417" s="53" t="s">
        <v>1004</v>
      </c>
      <c r="J417" s="12">
        <v>348</v>
      </c>
      <c r="K4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BOŚ.6743.348.2016.KŻ</v>
      </c>
      <c r="L417" s="11">
        <v>42528</v>
      </c>
      <c r="M417" s="12" t="s">
        <v>18</v>
      </c>
      <c r="N417" s="88">
        <f>IF($F417=dane!$B$8,6743+3,(IF($F417=dane!$B$9,6743+4,(IF($F417=dane!$B$10,6743+5,6743)))))</f>
        <v>6743</v>
      </c>
      <c r="O417" s="106"/>
    </row>
    <row r="418" spans="1:15" ht="60" x14ac:dyDescent="0.25">
      <c r="A418" s="79">
        <f>IF(zgłoszenia[[#This Row],[ID]]&gt;0,A417+1,"--")</f>
        <v>415</v>
      </c>
      <c r="B418" s="14" t="s">
        <v>36</v>
      </c>
      <c r="C418" s="87">
        <v>6935</v>
      </c>
      <c r="D418" s="13">
        <v>42478</v>
      </c>
      <c r="E418" s="48" t="s">
        <v>1005</v>
      </c>
      <c r="F418" s="12" t="s">
        <v>16</v>
      </c>
      <c r="G418" s="12" t="s">
        <v>28</v>
      </c>
      <c r="H418" s="12" t="s">
        <v>129</v>
      </c>
      <c r="I418" s="53" t="s">
        <v>1004</v>
      </c>
      <c r="J418" s="12">
        <v>349</v>
      </c>
      <c r="K4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BOŚ.6743.349.2016.KŻ</v>
      </c>
      <c r="L418" s="11">
        <v>42528</v>
      </c>
      <c r="M418" s="12" t="s">
        <v>18</v>
      </c>
      <c r="N418" s="88">
        <f>IF($F418=dane!$B$8,6743+3,(IF($F418=dane!$B$9,6743+4,(IF($F418=dane!$B$10,6743+5,6743)))))</f>
        <v>6743</v>
      </c>
      <c r="O418" s="106"/>
    </row>
    <row r="419" spans="1:15" ht="60" x14ac:dyDescent="0.25">
      <c r="A419" s="79">
        <f>IF(zgłoszenia[[#This Row],[ID]]&gt;0,A418+1,"--")</f>
        <v>416</v>
      </c>
      <c r="B419" s="14" t="s">
        <v>36</v>
      </c>
      <c r="C419" s="87">
        <v>6931</v>
      </c>
      <c r="D419" s="13">
        <v>42478</v>
      </c>
      <c r="E419" s="48" t="s">
        <v>1003</v>
      </c>
      <c r="F419" s="12" t="s">
        <v>16</v>
      </c>
      <c r="G419" s="12" t="s">
        <v>28</v>
      </c>
      <c r="H419" s="12" t="s">
        <v>129</v>
      </c>
      <c r="I419" s="53" t="s">
        <v>1004</v>
      </c>
      <c r="J419" s="12">
        <v>350</v>
      </c>
      <c r="K4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BOŚ.6743.350.2016.KŻ</v>
      </c>
      <c r="L419" s="11">
        <v>42528</v>
      </c>
      <c r="M419" s="12" t="s">
        <v>18</v>
      </c>
      <c r="N419" s="88">
        <f>IF($F419=dane!$B$8,6743+3,(IF($F419=dane!$B$9,6743+4,(IF($F419=dane!$B$10,6743+5,6743)))))</f>
        <v>6743</v>
      </c>
      <c r="O419" s="106"/>
    </row>
    <row r="420" spans="1:15" ht="60" x14ac:dyDescent="0.25">
      <c r="A420" s="79">
        <f>IF(zgłoszenia[[#This Row],[ID]]&gt;0,A419+1,"--")</f>
        <v>417</v>
      </c>
      <c r="B420" s="14" t="s">
        <v>36</v>
      </c>
      <c r="C420" s="87">
        <v>6932</v>
      </c>
      <c r="D420" s="13">
        <v>42478</v>
      </c>
      <c r="E420" s="48" t="s">
        <v>1003</v>
      </c>
      <c r="F420" s="12" t="s">
        <v>16</v>
      </c>
      <c r="G420" s="12" t="s">
        <v>28</v>
      </c>
      <c r="H420" s="12" t="s">
        <v>129</v>
      </c>
      <c r="I420" s="53" t="s">
        <v>1004</v>
      </c>
      <c r="J420" s="12">
        <v>351</v>
      </c>
      <c r="K4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BOŚ.6743.351.2016.KŻ</v>
      </c>
      <c r="L420" s="11">
        <v>42528</v>
      </c>
      <c r="M420" s="12" t="s">
        <v>18</v>
      </c>
      <c r="N420" s="88">
        <f>IF($F420=dane!$B$8,6743+3,(IF($F420=dane!$B$9,6743+4,(IF($F420=dane!$B$10,6743+5,6743)))))</f>
        <v>6743</v>
      </c>
      <c r="O420" s="106"/>
    </row>
    <row r="421" spans="1:15" ht="60" x14ac:dyDescent="0.25">
      <c r="A421" s="79">
        <f>IF(zgłoszenia[[#This Row],[ID]]&gt;0,A420+1,"--")</f>
        <v>418</v>
      </c>
      <c r="B421" s="14" t="s">
        <v>36</v>
      </c>
      <c r="C421" s="87">
        <v>6933</v>
      </c>
      <c r="D421" s="13">
        <v>42478</v>
      </c>
      <c r="E421" s="48" t="s">
        <v>1003</v>
      </c>
      <c r="F421" s="12" t="s">
        <v>16</v>
      </c>
      <c r="G421" s="12" t="s">
        <v>28</v>
      </c>
      <c r="H421" s="12" t="s">
        <v>129</v>
      </c>
      <c r="I421" s="53" t="s">
        <v>1004</v>
      </c>
      <c r="J421" s="12">
        <v>352</v>
      </c>
      <c r="K4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BOŚ.6743.352.2016.KŻ</v>
      </c>
      <c r="L421" s="11">
        <v>42528</v>
      </c>
      <c r="M421" s="12" t="s">
        <v>18</v>
      </c>
      <c r="N421" s="88">
        <f>IF($F421=dane!$B$8,6743+3,(IF($F421=dane!$B$9,6743+4,(IF($F421=dane!$B$10,6743+5,6743)))))</f>
        <v>6743</v>
      </c>
      <c r="O421" s="106"/>
    </row>
    <row r="422" spans="1:15" ht="60" x14ac:dyDescent="0.25">
      <c r="A422" s="79">
        <f>IF(zgłoszenia[[#This Row],[ID]]&gt;0,A421+1,"--")</f>
        <v>419</v>
      </c>
      <c r="B422" s="14" t="s">
        <v>36</v>
      </c>
      <c r="C422" s="87">
        <v>6934</v>
      </c>
      <c r="D422" s="13">
        <v>42478</v>
      </c>
      <c r="E422" s="48" t="s">
        <v>1003</v>
      </c>
      <c r="F422" s="12" t="s">
        <v>16</v>
      </c>
      <c r="G422" s="12" t="s">
        <v>28</v>
      </c>
      <c r="H422" s="12" t="s">
        <v>129</v>
      </c>
      <c r="I422" s="53" t="s">
        <v>1004</v>
      </c>
      <c r="J422" s="12">
        <v>353</v>
      </c>
      <c r="K4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BOŚ.6743.353.2016.KŻ</v>
      </c>
      <c r="L422" s="11">
        <v>42528</v>
      </c>
      <c r="M422" s="12" t="s">
        <v>18</v>
      </c>
      <c r="N422" s="88">
        <f>IF($F422=dane!$B$8,6743+3,(IF($F422=dane!$B$9,6743+4,(IF($F422=dane!$B$10,6743+5,6743)))))</f>
        <v>6743</v>
      </c>
      <c r="O422" s="106"/>
    </row>
    <row r="423" spans="1:15" ht="60" x14ac:dyDescent="0.25">
      <c r="A423" s="79">
        <f>IF(zgłoszenia[[#This Row],[ID]]&gt;0,A422+1,"--")</f>
        <v>420</v>
      </c>
      <c r="B423" s="14" t="s">
        <v>63</v>
      </c>
      <c r="C423" s="87">
        <v>7039</v>
      </c>
      <c r="D423" s="13">
        <v>42479</v>
      </c>
      <c r="E423" s="48" t="s">
        <v>1007</v>
      </c>
      <c r="F423" s="12" t="s">
        <v>22</v>
      </c>
      <c r="G423" s="12" t="s">
        <v>28</v>
      </c>
      <c r="H423" s="12" t="s">
        <v>28</v>
      </c>
      <c r="I423" s="53" t="s">
        <v>1008</v>
      </c>
      <c r="J423" s="12">
        <v>379</v>
      </c>
      <c r="K4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BOŚ.6743.379.2016.AP</v>
      </c>
      <c r="L423" s="11">
        <v>42500</v>
      </c>
      <c r="M423" s="12" t="s">
        <v>18</v>
      </c>
      <c r="N423" s="88">
        <f>IF($F423=dane!$B$8,6743+3,(IF($F423=dane!$B$9,6743+4,(IF($F423=dane!$B$10,6743+5,6743)))))</f>
        <v>6743</v>
      </c>
      <c r="O423" s="106"/>
    </row>
    <row r="424" spans="1:15" ht="60" x14ac:dyDescent="0.25">
      <c r="A424" s="79">
        <f>IF(zgłoszenia[[#This Row],[ID]]&gt;0,A423+1,"--")</f>
        <v>421</v>
      </c>
      <c r="B424" s="14" t="s">
        <v>209</v>
      </c>
      <c r="C424" s="87">
        <v>7085</v>
      </c>
      <c r="D424" s="13">
        <v>42479</v>
      </c>
      <c r="E424" s="48" t="s">
        <v>126</v>
      </c>
      <c r="F424" s="12" t="s">
        <v>16</v>
      </c>
      <c r="G424" s="12" t="s">
        <v>28</v>
      </c>
      <c r="H424" s="12" t="s">
        <v>155</v>
      </c>
      <c r="I424" s="53" t="s">
        <v>1009</v>
      </c>
      <c r="J424" s="12">
        <v>442</v>
      </c>
      <c r="K4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BOŚ.6743.442.2016.SR</v>
      </c>
      <c r="L424" s="11">
        <v>42496</v>
      </c>
      <c r="M424" s="12" t="s">
        <v>18</v>
      </c>
      <c r="N424" s="88">
        <f>IF($F424=dane!$B$8,6743+3,(IF($F424=dane!$B$9,6743+4,(IF($F424=dane!$B$10,6743+5,6743)))))</f>
        <v>6743</v>
      </c>
      <c r="O424" s="106"/>
    </row>
    <row r="425" spans="1:15" ht="60" x14ac:dyDescent="0.25">
      <c r="A425" s="79">
        <f>IF(zgłoszenia[[#This Row],[ID]]&gt;0,A424+1,"--")</f>
        <v>422</v>
      </c>
      <c r="B425" s="14" t="s">
        <v>42</v>
      </c>
      <c r="C425" s="87">
        <v>7077</v>
      </c>
      <c r="D425" s="13">
        <v>42479</v>
      </c>
      <c r="E425" s="48" t="s">
        <v>1010</v>
      </c>
      <c r="F425" s="12" t="s">
        <v>16</v>
      </c>
      <c r="G425" s="12" t="s">
        <v>17</v>
      </c>
      <c r="H425" s="12" t="s">
        <v>96</v>
      </c>
      <c r="I425" s="53" t="s">
        <v>1011</v>
      </c>
      <c r="J425" s="12">
        <v>370</v>
      </c>
      <c r="K4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BOŚ.6743.370.2016.MS</v>
      </c>
      <c r="L425" s="11">
        <v>42506</v>
      </c>
      <c r="M425" s="12" t="s">
        <v>18</v>
      </c>
      <c r="N425" s="88">
        <f>IF($F425=dane!$B$8,6743+3,(IF($F425=dane!$B$9,6743+4,(IF($F425=dane!$B$10,6743+5,6743)))))</f>
        <v>6743</v>
      </c>
      <c r="O425" s="106"/>
    </row>
    <row r="426" spans="1:15" ht="30" x14ac:dyDescent="0.25">
      <c r="A426" s="79">
        <f>IF(zgłoszenia[[#This Row],[ID]]&gt;0,A425+1,"--")</f>
        <v>423</v>
      </c>
      <c r="B426" s="14" t="s">
        <v>63</v>
      </c>
      <c r="C426" s="87">
        <v>7079</v>
      </c>
      <c r="D426" s="13">
        <v>42479</v>
      </c>
      <c r="E426" s="48" t="s">
        <v>64</v>
      </c>
      <c r="F426" s="12" t="s">
        <v>82</v>
      </c>
      <c r="G426" s="12" t="s">
        <v>28</v>
      </c>
      <c r="H426" s="12" t="s">
        <v>759</v>
      </c>
      <c r="I426" s="53" t="s">
        <v>1012</v>
      </c>
      <c r="J426" s="12">
        <v>61</v>
      </c>
      <c r="K4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BOŚ.6746.61.2016.AP</v>
      </c>
      <c r="L426" s="11">
        <v>42495</v>
      </c>
      <c r="M426" s="12" t="s">
        <v>30</v>
      </c>
      <c r="N426" s="88">
        <f>IF($F426=dane!$B$8,6743+3,(IF($F426=dane!$B$9,6743+4,(IF($F426=dane!$B$10,6743+5,6743)))))</f>
        <v>6746</v>
      </c>
      <c r="O426" s="106"/>
    </row>
    <row r="427" spans="1:15" ht="60" x14ac:dyDescent="0.25">
      <c r="A427" s="79">
        <f>IF(zgłoszenia[[#This Row],[ID]]&gt;0,A426+1,"--")</f>
        <v>424</v>
      </c>
      <c r="B427" s="14" t="s">
        <v>209</v>
      </c>
      <c r="C427" s="87">
        <v>7088</v>
      </c>
      <c r="D427" s="13">
        <v>42479</v>
      </c>
      <c r="E427" s="48" t="s">
        <v>126</v>
      </c>
      <c r="F427" s="12" t="s">
        <v>16</v>
      </c>
      <c r="G427" s="12" t="s">
        <v>25</v>
      </c>
      <c r="H427" s="12" t="s">
        <v>25</v>
      </c>
      <c r="I427" s="53" t="s">
        <v>1013</v>
      </c>
      <c r="J427" s="12">
        <v>438</v>
      </c>
      <c r="K4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BOŚ.6743.438.2016.SR</v>
      </c>
      <c r="L427" s="11">
        <v>42507</v>
      </c>
      <c r="M427" s="12" t="s">
        <v>18</v>
      </c>
      <c r="N427" s="88">
        <f>IF($F427=dane!$B$8,6743+3,(IF($F427=dane!$B$9,6743+4,(IF($F427=dane!$B$10,6743+5,6743)))))</f>
        <v>6743</v>
      </c>
      <c r="O427" s="106"/>
    </row>
    <row r="428" spans="1:15" ht="60" x14ac:dyDescent="0.25">
      <c r="A428" s="79">
        <f>IF(zgłoszenia[[#This Row],[ID]]&gt;0,A427+1,"--")</f>
        <v>425</v>
      </c>
      <c r="B428" s="14" t="s">
        <v>37</v>
      </c>
      <c r="C428" s="87">
        <v>7054</v>
      </c>
      <c r="D428" s="13">
        <v>42479</v>
      </c>
      <c r="E428" s="48" t="s">
        <v>1014</v>
      </c>
      <c r="F428" s="12" t="s">
        <v>16</v>
      </c>
      <c r="G428" s="12" t="s">
        <v>31</v>
      </c>
      <c r="H428" s="12" t="s">
        <v>1015</v>
      </c>
      <c r="I428" s="53" t="s">
        <v>1016</v>
      </c>
      <c r="J428" s="12">
        <v>432</v>
      </c>
      <c r="K4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BOŚ.6743.432.2016.AŁ</v>
      </c>
      <c r="L428" s="11">
        <v>42514</v>
      </c>
      <c r="M428" s="12" t="s">
        <v>18</v>
      </c>
      <c r="N428" s="88">
        <f>IF($F428=dane!$B$8,6743+3,(IF($F428=dane!$B$9,6743+4,(IF($F428=dane!$B$10,6743+5,6743)))))</f>
        <v>6743</v>
      </c>
      <c r="O428" s="106"/>
    </row>
    <row r="429" spans="1:15" ht="60" x14ac:dyDescent="0.25">
      <c r="A429" s="79">
        <f>IF(zgłoszenia[[#This Row],[ID]]&gt;0,A428+1,"--")</f>
        <v>426</v>
      </c>
      <c r="B429" s="14" t="s">
        <v>36</v>
      </c>
      <c r="C429" s="87">
        <v>7049</v>
      </c>
      <c r="D429" s="13">
        <v>42479</v>
      </c>
      <c r="E429" s="48" t="s">
        <v>1017</v>
      </c>
      <c r="F429" s="12" t="s">
        <v>19</v>
      </c>
      <c r="G429" s="12" t="s">
        <v>28</v>
      </c>
      <c r="H429" s="12" t="s">
        <v>171</v>
      </c>
      <c r="I429" s="53" t="s">
        <v>850</v>
      </c>
      <c r="J429" s="12">
        <v>371</v>
      </c>
      <c r="K4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BOŚ.6743.371.2016.KŻ</v>
      </c>
      <c r="L429" s="11">
        <v>42517</v>
      </c>
      <c r="M429" s="12" t="s">
        <v>18</v>
      </c>
      <c r="N429" s="88">
        <f>IF($F429=dane!$B$8,6743+3,(IF($F429=dane!$B$9,6743+4,(IF($F429=dane!$B$10,6743+5,6743)))))</f>
        <v>6743</v>
      </c>
      <c r="O429" s="106"/>
    </row>
    <row r="430" spans="1:15" ht="60" x14ac:dyDescent="0.25">
      <c r="A430" s="79">
        <f>IF(zgłoszenia[[#This Row],[ID]]&gt;0,A429+1,"--")</f>
        <v>427</v>
      </c>
      <c r="B430" s="14" t="s">
        <v>36</v>
      </c>
      <c r="C430" s="87">
        <v>7050</v>
      </c>
      <c r="D430" s="13">
        <v>42479</v>
      </c>
      <c r="E430" s="48" t="s">
        <v>911</v>
      </c>
      <c r="F430" s="12" t="s">
        <v>19</v>
      </c>
      <c r="G430" s="12" t="s">
        <v>28</v>
      </c>
      <c r="H430" s="12" t="s">
        <v>28</v>
      </c>
      <c r="I430" s="53" t="s">
        <v>593</v>
      </c>
      <c r="J430" s="12">
        <v>372</v>
      </c>
      <c r="K4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BOŚ.6743.372.2016.KŻ</v>
      </c>
      <c r="L430" s="11">
        <v>42495</v>
      </c>
      <c r="M430" s="12" t="s">
        <v>18</v>
      </c>
      <c r="N430" s="88">
        <f>IF($F430=dane!$B$8,6743+3,(IF($F430=dane!$B$9,6743+4,(IF($F430=dane!$B$10,6743+5,6743)))))</f>
        <v>6743</v>
      </c>
      <c r="O430" s="106"/>
    </row>
    <row r="431" spans="1:15" ht="90" x14ac:dyDescent="0.25">
      <c r="A431" s="79">
        <f>IF(zgłoszenia[[#This Row],[ID]]&gt;0,A430+1,"--")</f>
        <v>428</v>
      </c>
      <c r="B431" s="14" t="s">
        <v>42</v>
      </c>
      <c r="C431" s="87">
        <v>7078</v>
      </c>
      <c r="D431" s="13">
        <v>42479</v>
      </c>
      <c r="E431" s="48" t="s">
        <v>1018</v>
      </c>
      <c r="F431" s="12" t="s">
        <v>27</v>
      </c>
      <c r="G431" s="12" t="s">
        <v>28</v>
      </c>
      <c r="H431" s="12" t="s">
        <v>155</v>
      </c>
      <c r="I431" s="53" t="s">
        <v>1019</v>
      </c>
      <c r="J431" s="12">
        <v>382</v>
      </c>
      <c r="K4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BOŚ.6743.382.2016.MS</v>
      </c>
      <c r="L431" s="11">
        <v>42507</v>
      </c>
      <c r="M431" s="12" t="s">
        <v>18</v>
      </c>
      <c r="N431" s="88">
        <f>IF($F431=dane!$B$8,6743+3,(IF($F431=dane!$B$9,6743+4,(IF($F431=dane!$B$10,6743+5,6743)))))</f>
        <v>6743</v>
      </c>
      <c r="O431" s="106"/>
    </row>
    <row r="432" spans="1:15" ht="60" x14ac:dyDescent="0.25">
      <c r="A432" s="79">
        <f>IF(zgłoszenia[[#This Row],[ID]]&gt;0,A431+1,"--")</f>
        <v>429</v>
      </c>
      <c r="B432" s="14" t="s">
        <v>209</v>
      </c>
      <c r="C432" s="87">
        <v>7040</v>
      </c>
      <c r="D432" s="13">
        <v>42479</v>
      </c>
      <c r="E432" s="48" t="s">
        <v>1020</v>
      </c>
      <c r="F432" s="12" t="s">
        <v>16</v>
      </c>
      <c r="G432" s="12" t="s">
        <v>25</v>
      </c>
      <c r="H432" s="12" t="s">
        <v>432</v>
      </c>
      <c r="I432" s="53" t="s">
        <v>1021</v>
      </c>
      <c r="J432" s="12">
        <v>437</v>
      </c>
      <c r="K4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BOŚ.6743.437.2016.SR</v>
      </c>
      <c r="L432" s="11">
        <v>42496</v>
      </c>
      <c r="M432" s="12" t="s">
        <v>18</v>
      </c>
      <c r="N432" s="88">
        <f>IF($F432=dane!$B$8,6743+3,(IF($F432=dane!$B$9,6743+4,(IF($F432=dane!$B$10,6743+5,6743)))))</f>
        <v>6743</v>
      </c>
      <c r="O432" s="106"/>
    </row>
    <row r="433" spans="1:15" ht="60" x14ac:dyDescent="0.25">
      <c r="A433" s="79">
        <f>IF(zgłoszenia[[#This Row],[ID]]&gt;0,A432+1,"--")</f>
        <v>430</v>
      </c>
      <c r="B433" s="14" t="s">
        <v>209</v>
      </c>
      <c r="C433" s="87">
        <v>7103</v>
      </c>
      <c r="D433" s="13">
        <v>42479</v>
      </c>
      <c r="E433" s="48" t="s">
        <v>1022</v>
      </c>
      <c r="F433" s="12" t="s">
        <v>16</v>
      </c>
      <c r="G433" s="12" t="s">
        <v>28</v>
      </c>
      <c r="H433" s="12" t="s">
        <v>129</v>
      </c>
      <c r="I433" s="53" t="s">
        <v>1023</v>
      </c>
      <c r="J433" s="12">
        <v>424</v>
      </c>
      <c r="K4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BOŚ.6743.424.2016.SR</v>
      </c>
      <c r="L433" s="11">
        <v>42545</v>
      </c>
      <c r="M433" s="12" t="s">
        <v>18</v>
      </c>
      <c r="N433" s="88">
        <f>IF($F433=dane!$B$8,6743+3,(IF($F433=dane!$B$9,6743+4,(IF($F433=dane!$B$10,6743+5,6743)))))</f>
        <v>6743</v>
      </c>
      <c r="O433" s="106"/>
    </row>
    <row r="434" spans="1:15" ht="60" x14ac:dyDescent="0.25">
      <c r="A434" s="79">
        <f>IF(zgłoszenia[[#This Row],[ID]]&gt;0,A433+1,"--")</f>
        <v>431</v>
      </c>
      <c r="B434" s="14" t="s">
        <v>209</v>
      </c>
      <c r="C434" s="87">
        <v>7095</v>
      </c>
      <c r="D434" s="13">
        <v>42479</v>
      </c>
      <c r="E434" s="48" t="s">
        <v>1024</v>
      </c>
      <c r="F434" s="12" t="s">
        <v>16</v>
      </c>
      <c r="G434" s="12" t="s">
        <v>28</v>
      </c>
      <c r="H434" s="12" t="s">
        <v>129</v>
      </c>
      <c r="I434" s="53" t="s">
        <v>342</v>
      </c>
      <c r="J434" s="12">
        <v>416</v>
      </c>
      <c r="K4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BOŚ.6743.416.2016.SR</v>
      </c>
      <c r="L434" s="11">
        <v>42544</v>
      </c>
      <c r="M434" s="12" t="s">
        <v>18</v>
      </c>
      <c r="N434" s="88">
        <f>IF($F434=dane!$B$8,6743+3,(IF($F434=dane!$B$9,6743+4,(IF($F434=dane!$B$10,6743+5,6743)))))</f>
        <v>6743</v>
      </c>
      <c r="O434" s="106"/>
    </row>
    <row r="435" spans="1:15" ht="60" x14ac:dyDescent="0.25">
      <c r="A435" s="79">
        <f>IF(zgłoszenia[[#This Row],[ID]]&gt;0,A434+1,"--")</f>
        <v>432</v>
      </c>
      <c r="B435" s="14" t="s">
        <v>209</v>
      </c>
      <c r="C435" s="87">
        <v>7094</v>
      </c>
      <c r="D435" s="13">
        <v>42479</v>
      </c>
      <c r="E435" s="48" t="s">
        <v>1025</v>
      </c>
      <c r="F435" s="12" t="s">
        <v>16</v>
      </c>
      <c r="G435" s="12" t="s">
        <v>28</v>
      </c>
      <c r="H435" s="12" t="s">
        <v>129</v>
      </c>
      <c r="I435" s="53" t="s">
        <v>342</v>
      </c>
      <c r="J435" s="12">
        <v>415</v>
      </c>
      <c r="K4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BOŚ.6743.415.2016.SR</v>
      </c>
      <c r="L435" s="11">
        <v>42544</v>
      </c>
      <c r="M435" s="12" t="s">
        <v>18</v>
      </c>
      <c r="N435" s="88">
        <f>IF($F435=dane!$B$8,6743+3,(IF($F435=dane!$B$9,6743+4,(IF($F435=dane!$B$10,6743+5,6743)))))</f>
        <v>6743</v>
      </c>
      <c r="O435" s="106"/>
    </row>
    <row r="436" spans="1:15" ht="60" x14ac:dyDescent="0.25">
      <c r="A436" s="79">
        <f>IF(zgłoszenia[[#This Row],[ID]]&gt;0,A435+1,"--")</f>
        <v>433</v>
      </c>
      <c r="B436" s="14" t="s">
        <v>209</v>
      </c>
      <c r="C436" s="87">
        <v>7093</v>
      </c>
      <c r="D436" s="13">
        <v>42479</v>
      </c>
      <c r="E436" s="48" t="s">
        <v>1026</v>
      </c>
      <c r="F436" s="12" t="s">
        <v>16</v>
      </c>
      <c r="G436" s="12" t="s">
        <v>28</v>
      </c>
      <c r="H436" s="12" t="s">
        <v>129</v>
      </c>
      <c r="I436" s="53" t="s">
        <v>342</v>
      </c>
      <c r="J436" s="12">
        <v>414</v>
      </c>
      <c r="K4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BOŚ.6743.414.2016.SR</v>
      </c>
      <c r="L436" s="11">
        <v>42544</v>
      </c>
      <c r="M436" s="12" t="s">
        <v>18</v>
      </c>
      <c r="N436" s="88">
        <f>IF($F436=dane!$B$8,6743+3,(IF($F436=dane!$B$9,6743+4,(IF($F436=dane!$B$10,6743+5,6743)))))</f>
        <v>6743</v>
      </c>
      <c r="O436" s="106"/>
    </row>
    <row r="437" spans="1:15" ht="60" x14ac:dyDescent="0.25">
      <c r="A437" s="79">
        <f>IF(zgłoszenia[[#This Row],[ID]]&gt;0,A436+1,"--")</f>
        <v>434</v>
      </c>
      <c r="B437" s="14" t="s">
        <v>209</v>
      </c>
      <c r="C437" s="87">
        <v>7092</v>
      </c>
      <c r="D437" s="13">
        <v>42479</v>
      </c>
      <c r="E437" s="48" t="s">
        <v>1022</v>
      </c>
      <c r="F437" s="12" t="s">
        <v>16</v>
      </c>
      <c r="G437" s="12" t="s">
        <v>28</v>
      </c>
      <c r="H437" s="12" t="s">
        <v>129</v>
      </c>
      <c r="I437" s="53" t="s">
        <v>342</v>
      </c>
      <c r="J437" s="12">
        <v>413</v>
      </c>
      <c r="K4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BOŚ.6743.413.2016.SR</v>
      </c>
      <c r="L437" s="11">
        <v>42544</v>
      </c>
      <c r="M437" s="12" t="s">
        <v>18</v>
      </c>
      <c r="N437" s="88">
        <f>IF($F437=dane!$B$8,6743+3,(IF($F437=dane!$B$9,6743+4,(IF($F437=dane!$B$10,6743+5,6743)))))</f>
        <v>6743</v>
      </c>
      <c r="O437" s="106"/>
    </row>
    <row r="438" spans="1:15" ht="60" x14ac:dyDescent="0.25">
      <c r="A438" s="79">
        <f>IF(zgłoszenia[[#This Row],[ID]]&gt;0,A437+1,"--")</f>
        <v>435</v>
      </c>
      <c r="B438" s="14" t="s">
        <v>209</v>
      </c>
      <c r="C438" s="87">
        <v>7091</v>
      </c>
      <c r="D438" s="13">
        <v>42479</v>
      </c>
      <c r="E438" s="48" t="s">
        <v>1027</v>
      </c>
      <c r="F438" s="12" t="s">
        <v>16</v>
      </c>
      <c r="G438" s="12" t="s">
        <v>28</v>
      </c>
      <c r="H438" s="12" t="s">
        <v>129</v>
      </c>
      <c r="I438" s="53" t="s">
        <v>342</v>
      </c>
      <c r="J438" s="12">
        <v>412</v>
      </c>
      <c r="K4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BOŚ.6743.412.2016.SR</v>
      </c>
      <c r="L438" s="11">
        <v>42544</v>
      </c>
      <c r="M438" s="12" t="s">
        <v>18</v>
      </c>
      <c r="N438" s="88">
        <f>IF($F438=dane!$B$8,6743+3,(IF($F438=dane!$B$9,6743+4,(IF($F438=dane!$B$10,6743+5,6743)))))</f>
        <v>6743</v>
      </c>
      <c r="O438" s="106"/>
    </row>
    <row r="439" spans="1:15" ht="60" x14ac:dyDescent="0.25">
      <c r="A439" s="79">
        <f>IF(zgłoszenia[[#This Row],[ID]]&gt;0,A438+1,"--")</f>
        <v>436</v>
      </c>
      <c r="B439" s="14" t="s">
        <v>209</v>
      </c>
      <c r="C439" s="87">
        <v>7106</v>
      </c>
      <c r="D439" s="13">
        <v>42479</v>
      </c>
      <c r="E439" s="48" t="s">
        <v>1028</v>
      </c>
      <c r="F439" s="12" t="s">
        <v>16</v>
      </c>
      <c r="G439" s="12" t="s">
        <v>28</v>
      </c>
      <c r="H439" s="12" t="s">
        <v>129</v>
      </c>
      <c r="I439" s="53" t="s">
        <v>342</v>
      </c>
      <c r="J439" s="12">
        <v>427</v>
      </c>
      <c r="K4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BOŚ.6743.427.2016.SR</v>
      </c>
      <c r="L439" s="11">
        <v>42545</v>
      </c>
      <c r="M439" s="12" t="s">
        <v>18</v>
      </c>
      <c r="N439" s="88">
        <f>IF($F439=dane!$B$8,6743+3,(IF($F439=dane!$B$9,6743+4,(IF($F439=dane!$B$10,6743+5,6743)))))</f>
        <v>6743</v>
      </c>
      <c r="O439" s="106"/>
    </row>
    <row r="440" spans="1:15" ht="60" x14ac:dyDescent="0.25">
      <c r="A440" s="79">
        <f>IF(zgłoszenia[[#This Row],[ID]]&gt;0,A439+1,"--")</f>
        <v>437</v>
      </c>
      <c r="B440" s="14" t="s">
        <v>209</v>
      </c>
      <c r="C440" s="87">
        <v>7082</v>
      </c>
      <c r="D440" s="13">
        <v>42479</v>
      </c>
      <c r="E440" s="48" t="s">
        <v>1029</v>
      </c>
      <c r="F440" s="12" t="s">
        <v>16</v>
      </c>
      <c r="G440" s="12" t="s">
        <v>28</v>
      </c>
      <c r="H440" s="12" t="s">
        <v>129</v>
      </c>
      <c r="I440" s="53" t="s">
        <v>342</v>
      </c>
      <c r="J440" s="12">
        <v>410</v>
      </c>
      <c r="K4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BOŚ.6743.410.2016.SR</v>
      </c>
      <c r="L440" s="11">
        <v>42544</v>
      </c>
      <c r="M440" s="12" t="s">
        <v>18</v>
      </c>
      <c r="N440" s="88">
        <f>IF($F440=dane!$B$8,6743+3,(IF($F440=dane!$B$9,6743+4,(IF($F440=dane!$B$10,6743+5,6743)))))</f>
        <v>6743</v>
      </c>
      <c r="O440" s="106"/>
    </row>
    <row r="441" spans="1:15" ht="60" x14ac:dyDescent="0.25">
      <c r="A441" s="79">
        <f>IF(zgłoszenia[[#This Row],[ID]]&gt;0,A440+1,"--")</f>
        <v>438</v>
      </c>
      <c r="B441" s="14" t="s">
        <v>209</v>
      </c>
      <c r="C441" s="87">
        <v>7102</v>
      </c>
      <c r="D441" s="13">
        <v>42479</v>
      </c>
      <c r="E441" s="48" t="s">
        <v>1030</v>
      </c>
      <c r="F441" s="12" t="s">
        <v>16</v>
      </c>
      <c r="G441" s="12" t="s">
        <v>28</v>
      </c>
      <c r="H441" s="12" t="s">
        <v>129</v>
      </c>
      <c r="I441" s="53" t="s">
        <v>853</v>
      </c>
      <c r="J441" s="12">
        <v>423</v>
      </c>
      <c r="K4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BOŚ.6743.423.2016.SR</v>
      </c>
      <c r="L441" s="11">
        <v>42545</v>
      </c>
      <c r="M441" s="12" t="s">
        <v>18</v>
      </c>
      <c r="N441" s="88">
        <f>IF($F441=dane!$B$8,6743+3,(IF($F441=dane!$B$9,6743+4,(IF($F441=dane!$B$10,6743+5,6743)))))</f>
        <v>6743</v>
      </c>
      <c r="O441" s="106"/>
    </row>
    <row r="442" spans="1:15" ht="60" x14ac:dyDescent="0.25">
      <c r="A442" s="79">
        <f>IF(zgłoszenia[[#This Row],[ID]]&gt;0,A441+1,"--")</f>
        <v>439</v>
      </c>
      <c r="B442" s="14" t="s">
        <v>209</v>
      </c>
      <c r="C442" s="87">
        <v>7097</v>
      </c>
      <c r="D442" s="13">
        <v>42479</v>
      </c>
      <c r="E442" s="48" t="s">
        <v>1028</v>
      </c>
      <c r="F442" s="12" t="s">
        <v>16</v>
      </c>
      <c r="G442" s="12" t="s">
        <v>28</v>
      </c>
      <c r="H442" s="12" t="s">
        <v>129</v>
      </c>
      <c r="I442" s="53" t="s">
        <v>853</v>
      </c>
      <c r="J442" s="12">
        <v>418</v>
      </c>
      <c r="K4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BOŚ.6743.418.2016.SR</v>
      </c>
      <c r="L442" s="11">
        <v>42545</v>
      </c>
      <c r="M442" s="12" t="s">
        <v>18</v>
      </c>
      <c r="N442" s="88">
        <f>IF($F442=dane!$B$8,6743+3,(IF($F442=dane!$B$9,6743+4,(IF($F442=dane!$B$10,6743+5,6743)))))</f>
        <v>6743</v>
      </c>
      <c r="O442" s="106"/>
    </row>
    <row r="443" spans="1:15" ht="60" x14ac:dyDescent="0.25">
      <c r="A443" s="79">
        <f>IF(zgłoszenia[[#This Row],[ID]]&gt;0,A442+1,"--")</f>
        <v>440</v>
      </c>
      <c r="B443" s="14" t="s">
        <v>209</v>
      </c>
      <c r="C443" s="87">
        <v>7096</v>
      </c>
      <c r="D443" s="13">
        <v>42479</v>
      </c>
      <c r="E443" s="48" t="s">
        <v>1029</v>
      </c>
      <c r="F443" s="12" t="s">
        <v>16</v>
      </c>
      <c r="G443" s="12" t="s">
        <v>28</v>
      </c>
      <c r="H443" s="12" t="s">
        <v>129</v>
      </c>
      <c r="I443" s="53" t="s">
        <v>853</v>
      </c>
      <c r="J443" s="12">
        <v>417</v>
      </c>
      <c r="K4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BOŚ.6743.417.2016.SR</v>
      </c>
      <c r="L443" s="11">
        <v>42545</v>
      </c>
      <c r="M443" s="12" t="s">
        <v>18</v>
      </c>
      <c r="N443" s="88">
        <f>IF($F443=dane!$B$8,6743+3,(IF($F443=dane!$B$9,6743+4,(IF($F443=dane!$B$10,6743+5,6743)))))</f>
        <v>6743</v>
      </c>
      <c r="O443" s="106"/>
    </row>
    <row r="444" spans="1:15" ht="60" x14ac:dyDescent="0.25">
      <c r="A444" s="79">
        <f>IF(zgłoszenia[[#This Row],[ID]]&gt;0,A443+1,"--")</f>
        <v>441</v>
      </c>
      <c r="B444" s="14" t="s">
        <v>209</v>
      </c>
      <c r="C444" s="87">
        <v>7099</v>
      </c>
      <c r="D444" s="13">
        <v>42479</v>
      </c>
      <c r="E444" s="48" t="s">
        <v>1022</v>
      </c>
      <c r="F444" s="12" t="s">
        <v>16</v>
      </c>
      <c r="G444" s="12" t="s">
        <v>28</v>
      </c>
      <c r="H444" s="12" t="s">
        <v>129</v>
      </c>
      <c r="I444" s="53" t="s">
        <v>853</v>
      </c>
      <c r="J444" s="12">
        <v>420</v>
      </c>
      <c r="K4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BOŚ.6743.420.2016.SR</v>
      </c>
      <c r="L444" s="11">
        <v>42545</v>
      </c>
      <c r="M444" s="12" t="s">
        <v>18</v>
      </c>
      <c r="N444" s="88">
        <f>IF($F444=dane!$B$8,6743+3,(IF($F444=dane!$B$9,6743+4,(IF($F444=dane!$B$10,6743+5,6743)))))</f>
        <v>6743</v>
      </c>
      <c r="O444" s="106"/>
    </row>
    <row r="445" spans="1:15" ht="60" x14ac:dyDescent="0.25">
      <c r="A445" s="79">
        <f>IF(zgłoszenia[[#This Row],[ID]]&gt;0,A444+1,"--")</f>
        <v>442</v>
      </c>
      <c r="B445" s="14" t="s">
        <v>209</v>
      </c>
      <c r="C445" s="87">
        <v>7100</v>
      </c>
      <c r="D445" s="13">
        <v>42479</v>
      </c>
      <c r="E445" s="48" t="s">
        <v>1031</v>
      </c>
      <c r="F445" s="12" t="s">
        <v>16</v>
      </c>
      <c r="G445" s="12" t="s">
        <v>28</v>
      </c>
      <c r="H445" s="12" t="s">
        <v>129</v>
      </c>
      <c r="I445" s="53" t="s">
        <v>853</v>
      </c>
      <c r="J445" s="12">
        <v>421</v>
      </c>
      <c r="K4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BOŚ.6743.421.2016.SR</v>
      </c>
      <c r="L445" s="11">
        <v>42545</v>
      </c>
      <c r="M445" s="12" t="s">
        <v>18</v>
      </c>
      <c r="N445" s="88">
        <f>IF($F445=dane!$B$8,6743+3,(IF($F445=dane!$B$9,6743+4,(IF($F445=dane!$B$10,6743+5,6743)))))</f>
        <v>6743</v>
      </c>
      <c r="O445" s="106"/>
    </row>
    <row r="446" spans="1:15" ht="60" x14ac:dyDescent="0.25">
      <c r="A446" s="79">
        <f>IF(zgłoszenia[[#This Row],[ID]]&gt;0,A445+1,"--")</f>
        <v>443</v>
      </c>
      <c r="B446" s="14" t="s">
        <v>209</v>
      </c>
      <c r="C446" s="87">
        <v>7101</v>
      </c>
      <c r="D446" s="13">
        <v>42479</v>
      </c>
      <c r="E446" s="48" t="s">
        <v>1025</v>
      </c>
      <c r="F446" s="12" t="s">
        <v>16</v>
      </c>
      <c r="G446" s="12" t="s">
        <v>28</v>
      </c>
      <c r="H446" s="12" t="s">
        <v>129</v>
      </c>
      <c r="I446" s="53" t="s">
        <v>853</v>
      </c>
      <c r="J446" s="12">
        <v>422</v>
      </c>
      <c r="K4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BOŚ.6743.422.2016.SR</v>
      </c>
      <c r="L446" s="11">
        <v>42545</v>
      </c>
      <c r="M446" s="12" t="s">
        <v>18</v>
      </c>
      <c r="N446" s="88">
        <f>IF($F446=dane!$B$8,6743+3,(IF($F446=dane!$B$9,6743+4,(IF($F446=dane!$B$10,6743+5,6743)))))</f>
        <v>6743</v>
      </c>
      <c r="O446" s="106"/>
    </row>
    <row r="447" spans="1:15" ht="60" x14ac:dyDescent="0.25">
      <c r="A447" s="79">
        <f>IF(zgłoszenia[[#This Row],[ID]]&gt;0,A446+1,"--")</f>
        <v>444</v>
      </c>
      <c r="B447" s="14" t="s">
        <v>209</v>
      </c>
      <c r="C447" s="87">
        <v>7098</v>
      </c>
      <c r="D447" s="13">
        <v>42479</v>
      </c>
      <c r="E447" s="48" t="s">
        <v>1032</v>
      </c>
      <c r="F447" s="12" t="s">
        <v>16</v>
      </c>
      <c r="G447" s="12" t="s">
        <v>28</v>
      </c>
      <c r="H447" s="12" t="s">
        <v>129</v>
      </c>
      <c r="I447" s="53" t="s">
        <v>853</v>
      </c>
      <c r="J447" s="12">
        <v>419</v>
      </c>
      <c r="K4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BOŚ.6743.419.2016.SR</v>
      </c>
      <c r="L447" s="11">
        <v>42545</v>
      </c>
      <c r="M447" s="12" t="s">
        <v>18</v>
      </c>
      <c r="N447" s="88">
        <f>IF($F447=dane!$B$8,6743+3,(IF($F447=dane!$B$9,6743+4,(IF($F447=dane!$B$10,6743+5,6743)))))</f>
        <v>6743</v>
      </c>
      <c r="O447" s="106"/>
    </row>
    <row r="448" spans="1:15" ht="60" x14ac:dyDescent="0.25">
      <c r="A448" s="79">
        <f>IF(zgłoszenia[[#This Row],[ID]]&gt;0,A447+1,"--")</f>
        <v>445</v>
      </c>
      <c r="B448" s="14" t="s">
        <v>209</v>
      </c>
      <c r="C448" s="87">
        <v>7089</v>
      </c>
      <c r="D448" s="13">
        <v>42479</v>
      </c>
      <c r="E448" s="48" t="s">
        <v>1024</v>
      </c>
      <c r="F448" s="12" t="s">
        <v>16</v>
      </c>
      <c r="G448" s="12" t="s">
        <v>28</v>
      </c>
      <c r="H448" s="12" t="s">
        <v>129</v>
      </c>
      <c r="I448" s="53" t="s">
        <v>1023</v>
      </c>
      <c r="J448" s="12">
        <v>411</v>
      </c>
      <c r="K4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BOŚ.6743.411.2016.SR</v>
      </c>
      <c r="L448" s="11">
        <v>42544</v>
      </c>
      <c r="M448" s="12" t="s">
        <v>18</v>
      </c>
      <c r="N448" s="88">
        <f>IF($F448=dane!$B$8,6743+3,(IF($F448=dane!$B$9,6743+4,(IF($F448=dane!$B$10,6743+5,6743)))))</f>
        <v>6743</v>
      </c>
      <c r="O448" s="106"/>
    </row>
    <row r="449" spans="1:15" ht="60" x14ac:dyDescent="0.25">
      <c r="A449" s="79">
        <f>IF(zgłoszenia[[#This Row],[ID]]&gt;0,A448+1,"--")</f>
        <v>446</v>
      </c>
      <c r="B449" s="14" t="s">
        <v>209</v>
      </c>
      <c r="C449" s="87">
        <v>7105</v>
      </c>
      <c r="D449" s="13">
        <v>42479</v>
      </c>
      <c r="E449" s="48" t="s">
        <v>1025</v>
      </c>
      <c r="F449" s="12" t="s">
        <v>16</v>
      </c>
      <c r="G449" s="12" t="s">
        <v>28</v>
      </c>
      <c r="H449" s="12" t="s">
        <v>129</v>
      </c>
      <c r="I449" s="53" t="s">
        <v>1023</v>
      </c>
      <c r="J449" s="12">
        <v>426</v>
      </c>
      <c r="K4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BOŚ.6743.426.2016.SR</v>
      </c>
      <c r="L449" s="11">
        <v>42545</v>
      </c>
      <c r="M449" s="12" t="s">
        <v>18</v>
      </c>
      <c r="N449" s="88">
        <f>IF($F449=dane!$B$8,6743+3,(IF($F449=dane!$B$9,6743+4,(IF($F449=dane!$B$10,6743+5,6743)))))</f>
        <v>6743</v>
      </c>
      <c r="O449" s="106"/>
    </row>
    <row r="450" spans="1:15" ht="60" x14ac:dyDescent="0.25">
      <c r="A450" s="79">
        <f>IF(zgłoszenia[[#This Row],[ID]]&gt;0,A449+1,"--")</f>
        <v>447</v>
      </c>
      <c r="B450" s="14" t="s">
        <v>209</v>
      </c>
      <c r="C450" s="87">
        <v>7104</v>
      </c>
      <c r="D450" s="13">
        <v>42479</v>
      </c>
      <c r="E450" s="48" t="s">
        <v>1026</v>
      </c>
      <c r="F450" s="12" t="s">
        <v>16</v>
      </c>
      <c r="G450" s="12" t="s">
        <v>28</v>
      </c>
      <c r="H450" s="12" t="s">
        <v>129</v>
      </c>
      <c r="I450" s="53" t="s">
        <v>1023</v>
      </c>
      <c r="J450" s="12">
        <v>425</v>
      </c>
      <c r="K4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BOŚ.6743.425.2016.SR</v>
      </c>
      <c r="L450" s="11">
        <v>42545</v>
      </c>
      <c r="M450" s="12" t="s">
        <v>18</v>
      </c>
      <c r="N450" s="88">
        <f>IF($F450=dane!$B$8,6743+3,(IF($F450=dane!$B$9,6743+4,(IF($F450=dane!$B$10,6743+5,6743)))))</f>
        <v>6743</v>
      </c>
      <c r="O450" s="106"/>
    </row>
    <row r="451" spans="1:15" ht="60" x14ac:dyDescent="0.25">
      <c r="A451" s="79">
        <f>IF(zgłoszenia[[#This Row],[ID]]&gt;0,A450+1,"--")</f>
        <v>448</v>
      </c>
      <c r="B451" s="14" t="s">
        <v>37</v>
      </c>
      <c r="C451" s="87">
        <v>7201</v>
      </c>
      <c r="D451" s="13">
        <v>42480</v>
      </c>
      <c r="E451" s="48" t="s">
        <v>527</v>
      </c>
      <c r="F451" s="12" t="s">
        <v>16</v>
      </c>
      <c r="G451" s="12" t="s">
        <v>32</v>
      </c>
      <c r="H451" s="12" t="s">
        <v>149</v>
      </c>
      <c r="I451" s="53" t="s">
        <v>1033</v>
      </c>
      <c r="J451" s="12">
        <v>373</v>
      </c>
      <c r="K4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BOŚ.6743.373.2016.AŁ</v>
      </c>
      <c r="L451" s="11">
        <v>42482</v>
      </c>
      <c r="M451" s="12" t="s">
        <v>18</v>
      </c>
      <c r="N451" s="88">
        <f>IF($F451=dane!$B$8,6743+3,(IF($F451=dane!$B$9,6743+4,(IF($F451=dane!$B$10,6743+5,6743)))))</f>
        <v>6743</v>
      </c>
      <c r="O451" s="106"/>
    </row>
    <row r="452" spans="1:15" ht="60" x14ac:dyDescent="0.25">
      <c r="A452" s="79">
        <f>IF(zgłoszenia[[#This Row],[ID]]&gt;0,A451+1,"--")</f>
        <v>449</v>
      </c>
      <c r="B452" s="14" t="s">
        <v>11</v>
      </c>
      <c r="C452" s="87">
        <v>7189</v>
      </c>
      <c r="D452" s="13">
        <v>42480</v>
      </c>
      <c r="E452" s="48" t="s">
        <v>338</v>
      </c>
      <c r="F452" s="12" t="s">
        <v>16</v>
      </c>
      <c r="G452" s="12" t="s">
        <v>31</v>
      </c>
      <c r="H452" s="12" t="s">
        <v>617</v>
      </c>
      <c r="I452" s="53" t="s">
        <v>1034</v>
      </c>
      <c r="J452" s="12">
        <v>386</v>
      </c>
      <c r="K4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BOŚ.6743.386.2016.AA</v>
      </c>
      <c r="L452" s="11">
        <v>42492</v>
      </c>
      <c r="M452" s="12" t="s">
        <v>18</v>
      </c>
      <c r="N452" s="88">
        <f>IF($F452=dane!$B$8,6743+3,(IF($F452=dane!$B$9,6743+4,(IF($F452=dane!$B$10,6743+5,6743)))))</f>
        <v>6743</v>
      </c>
      <c r="O452" s="106"/>
    </row>
    <row r="453" spans="1:15" ht="60" x14ac:dyDescent="0.25">
      <c r="A453" s="79">
        <f>IF(zgłoszenia[[#This Row],[ID]]&gt;0,A452+1,"--")</f>
        <v>450</v>
      </c>
      <c r="B453" s="14" t="s">
        <v>36</v>
      </c>
      <c r="C453" s="87">
        <v>7206</v>
      </c>
      <c r="D453" s="13">
        <v>42480</v>
      </c>
      <c r="E453" s="48" t="s">
        <v>64</v>
      </c>
      <c r="F453" s="12" t="s">
        <v>82</v>
      </c>
      <c r="G453" s="12" t="s">
        <v>28</v>
      </c>
      <c r="H453" s="12" t="s">
        <v>76</v>
      </c>
      <c r="I453" s="53" t="s">
        <v>357</v>
      </c>
      <c r="J453" s="12">
        <v>63</v>
      </c>
      <c r="K4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BOŚ.6746.63.2016.KŻ</v>
      </c>
      <c r="L453" s="11">
        <v>42517</v>
      </c>
      <c r="M453" s="12" t="s">
        <v>18</v>
      </c>
      <c r="N453" s="88">
        <f>IF($F453=dane!$B$8,6743+3,(IF($F453=dane!$B$9,6743+4,(IF($F453=dane!$B$10,6743+5,6743)))))</f>
        <v>6746</v>
      </c>
      <c r="O453" s="130"/>
    </row>
    <row r="454" spans="1:15" ht="60" x14ac:dyDescent="0.25">
      <c r="A454" s="79">
        <f>IF(zgłoszenia[[#This Row],[ID]]&gt;0,A453+1,"--")</f>
        <v>451</v>
      </c>
      <c r="B454" s="14" t="s">
        <v>209</v>
      </c>
      <c r="C454" s="87">
        <v>7199</v>
      </c>
      <c r="D454" s="13">
        <v>42480</v>
      </c>
      <c r="E454" s="48" t="s">
        <v>1035</v>
      </c>
      <c r="F454" s="12" t="s">
        <v>81</v>
      </c>
      <c r="G454" s="12" t="s">
        <v>28</v>
      </c>
      <c r="H454" s="12" t="s">
        <v>122</v>
      </c>
      <c r="I454" s="53" t="s">
        <v>1036</v>
      </c>
      <c r="J454" s="12">
        <v>32</v>
      </c>
      <c r="K4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BOŚ.6748.32.2016.SR</v>
      </c>
      <c r="L454" s="11">
        <v>42501</v>
      </c>
      <c r="M454" s="12" t="s">
        <v>18</v>
      </c>
      <c r="N454" s="88">
        <f>IF($F454=dane!$B$8,6743+3,(IF($F454=dane!$B$9,6743+4,(IF($F454=dane!$B$10,6743+5,6743)))))</f>
        <v>6748</v>
      </c>
      <c r="O454" s="106"/>
    </row>
    <row r="455" spans="1:15" ht="60" x14ac:dyDescent="0.25">
      <c r="A455" s="79">
        <f>IF(zgłoszenia[[#This Row],[ID]]&gt;0,A454+1,"--")</f>
        <v>452</v>
      </c>
      <c r="B455" s="14" t="s">
        <v>36</v>
      </c>
      <c r="C455" s="87">
        <v>7210</v>
      </c>
      <c r="D455" s="13">
        <v>42480</v>
      </c>
      <c r="E455" s="48" t="s">
        <v>64</v>
      </c>
      <c r="F455" s="12" t="s">
        <v>82</v>
      </c>
      <c r="G455" s="12" t="s">
        <v>28</v>
      </c>
      <c r="H455" s="12" t="s">
        <v>122</v>
      </c>
      <c r="I455" s="53" t="s">
        <v>1037</v>
      </c>
      <c r="J455" s="12">
        <v>62</v>
      </c>
      <c r="K4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BOŚ.6746.62.2016.KŻ</v>
      </c>
      <c r="L455" s="11">
        <v>42514</v>
      </c>
      <c r="M455" s="12" t="s">
        <v>18</v>
      </c>
      <c r="N455" s="88">
        <f>IF($F455=dane!$B$8,6743+3,(IF($F455=dane!$B$9,6743+4,(IF($F455=dane!$B$10,6743+5,6743)))))</f>
        <v>6746</v>
      </c>
      <c r="O455" s="106"/>
    </row>
    <row r="456" spans="1:15" ht="60" x14ac:dyDescent="0.25">
      <c r="A456" s="79">
        <f>IF(zgłoszenia[[#This Row],[ID]]&gt;0,A455+1,"--")</f>
        <v>453</v>
      </c>
      <c r="B456" s="14" t="s">
        <v>36</v>
      </c>
      <c r="C456" s="87">
        <v>7323</v>
      </c>
      <c r="D456" s="13">
        <v>42481</v>
      </c>
      <c r="E456" s="48" t="s">
        <v>1039</v>
      </c>
      <c r="F456" s="12" t="s">
        <v>19</v>
      </c>
      <c r="G456" s="12" t="s">
        <v>28</v>
      </c>
      <c r="H456" s="12" t="s">
        <v>122</v>
      </c>
      <c r="I456" s="53" t="s">
        <v>1040</v>
      </c>
      <c r="J456" s="12">
        <v>387</v>
      </c>
      <c r="K4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BOŚ.6743.387.2016.KŻ</v>
      </c>
      <c r="L456" s="11">
        <v>42508</v>
      </c>
      <c r="M456" s="12" t="s">
        <v>18</v>
      </c>
      <c r="N456" s="88">
        <f>IF($F456=dane!$B$8,6743+3,(IF($F456=dane!$B$9,6743+4,(IF($F456=dane!$B$10,6743+5,6743)))))</f>
        <v>6743</v>
      </c>
      <c r="O456" s="106"/>
    </row>
    <row r="457" spans="1:15" ht="60" x14ac:dyDescent="0.25">
      <c r="A457" s="79">
        <f>IF(zgłoszenia[[#This Row],[ID]]&gt;0,A456+1,"--")</f>
        <v>454</v>
      </c>
      <c r="B457" s="14" t="s">
        <v>37</v>
      </c>
      <c r="C457" s="87">
        <v>7264</v>
      </c>
      <c r="D457" s="13">
        <v>42481</v>
      </c>
      <c r="E457" s="48" t="s">
        <v>126</v>
      </c>
      <c r="F457" s="12" t="s">
        <v>16</v>
      </c>
      <c r="G457" s="12" t="s">
        <v>32</v>
      </c>
      <c r="H457" s="12" t="s">
        <v>152</v>
      </c>
      <c r="I457" s="53" t="s">
        <v>1213</v>
      </c>
      <c r="J457" s="12">
        <v>435</v>
      </c>
      <c r="K4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BOŚ.6743.435.2016.AŁ</v>
      </c>
      <c r="L457" s="11">
        <v>42508</v>
      </c>
      <c r="M457" s="12" t="s">
        <v>18</v>
      </c>
      <c r="N457" s="88">
        <f>IF($F457=dane!$B$8,6743+3,(IF($F457=dane!$B$9,6743+4,(IF($F457=dane!$B$10,6743+5,6743)))))</f>
        <v>6743</v>
      </c>
      <c r="O457" s="106"/>
    </row>
    <row r="458" spans="1:15" ht="60" x14ac:dyDescent="0.25">
      <c r="A458" s="79">
        <f>IF(zgłoszenia[[#This Row],[ID]]&gt;0,A457+1,"--")</f>
        <v>455</v>
      </c>
      <c r="B458" s="14" t="s">
        <v>209</v>
      </c>
      <c r="C458" s="87">
        <v>7296</v>
      </c>
      <c r="D458" s="13">
        <v>42481</v>
      </c>
      <c r="E458" s="48" t="s">
        <v>498</v>
      </c>
      <c r="F458" s="12" t="s">
        <v>16</v>
      </c>
      <c r="G458" s="12" t="s">
        <v>31</v>
      </c>
      <c r="H458" s="12" t="s">
        <v>31</v>
      </c>
      <c r="I458" s="53" t="s">
        <v>500</v>
      </c>
      <c r="J458" s="12">
        <v>462</v>
      </c>
      <c r="K4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BOŚ.6743.462.2016.SR</v>
      </c>
      <c r="L458" s="11">
        <v>42507</v>
      </c>
      <c r="M458" s="12" t="s">
        <v>18</v>
      </c>
      <c r="N458" s="88">
        <f>IF($F458=dane!$B$8,6743+3,(IF($F458=dane!$B$9,6743+4,(IF($F458=dane!$B$10,6743+5,6743)))))</f>
        <v>6743</v>
      </c>
      <c r="O458" s="106"/>
    </row>
    <row r="459" spans="1:15" ht="60" x14ac:dyDescent="0.25">
      <c r="A459" s="79">
        <f>IF(zgłoszenia[[#This Row],[ID]]&gt;0,A458+1,"--")</f>
        <v>456</v>
      </c>
      <c r="B459" s="14" t="s">
        <v>36</v>
      </c>
      <c r="C459" s="87">
        <v>7289</v>
      </c>
      <c r="D459" s="13">
        <v>42481</v>
      </c>
      <c r="E459" s="48" t="s">
        <v>1041</v>
      </c>
      <c r="F459" s="12" t="s">
        <v>19</v>
      </c>
      <c r="G459" s="12" t="s">
        <v>28</v>
      </c>
      <c r="H459" s="12" t="s">
        <v>76</v>
      </c>
      <c r="I459" s="53" t="s">
        <v>1042</v>
      </c>
      <c r="J459" s="12">
        <v>388</v>
      </c>
      <c r="K4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BOŚ.6743.388.2016.KŻ</v>
      </c>
      <c r="L459" s="11">
        <v>42509</v>
      </c>
      <c r="M459" s="12" t="s">
        <v>18</v>
      </c>
      <c r="N459" s="88">
        <f>IF($F459=dane!$B$8,6743+3,(IF($F459=dane!$B$9,6743+4,(IF($F459=dane!$B$10,6743+5,6743)))))</f>
        <v>6743</v>
      </c>
      <c r="O459" s="106"/>
    </row>
    <row r="460" spans="1:15" ht="30" x14ac:dyDescent="0.25">
      <c r="A460" s="79">
        <f>IF(zgłoszenia[[#This Row],[ID]]&gt;0,A459+1,"--")</f>
        <v>457</v>
      </c>
      <c r="B460" s="14" t="s">
        <v>63</v>
      </c>
      <c r="C460" s="87">
        <v>7294</v>
      </c>
      <c r="D460" s="13">
        <v>42481</v>
      </c>
      <c r="E460" s="48" t="s">
        <v>1043</v>
      </c>
      <c r="F460" s="12"/>
      <c r="G460" s="12" t="s">
        <v>28</v>
      </c>
      <c r="H460" s="12" t="s">
        <v>28</v>
      </c>
      <c r="I460" s="53" t="s">
        <v>1044</v>
      </c>
      <c r="J460" s="12">
        <v>383</v>
      </c>
      <c r="K4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BOŚ.6743.383.2016.AP</v>
      </c>
      <c r="L460" s="11">
        <v>42486</v>
      </c>
      <c r="M460" s="12" t="s">
        <v>30</v>
      </c>
      <c r="N460" s="88">
        <f>IF($F460=dane!$B$8,6743+3,(IF($F460=dane!$B$9,6743+4,(IF($F460=dane!$B$10,6743+5,6743)))))</f>
        <v>6743</v>
      </c>
      <c r="O460" s="106"/>
    </row>
    <row r="461" spans="1:15" ht="60" x14ac:dyDescent="0.25">
      <c r="A461" s="79">
        <f>IF(zgłoszenia[[#This Row],[ID]]&gt;0,A460+1,"--")</f>
        <v>458</v>
      </c>
      <c r="B461" s="14" t="s">
        <v>36</v>
      </c>
      <c r="C461" s="87">
        <v>7405</v>
      </c>
      <c r="D461" s="13">
        <v>42482</v>
      </c>
      <c r="E461" s="48" t="s">
        <v>1045</v>
      </c>
      <c r="F461" s="12" t="s">
        <v>16</v>
      </c>
      <c r="G461" s="12" t="s">
        <v>20</v>
      </c>
      <c r="H461" s="12" t="s">
        <v>20</v>
      </c>
      <c r="I461" s="53" t="s">
        <v>1046</v>
      </c>
      <c r="J461" s="12">
        <v>394</v>
      </c>
      <c r="K4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BOŚ.6743.394.2016.KŻ</v>
      </c>
      <c r="L461" s="11">
        <v>42529</v>
      </c>
      <c r="M461" s="12" t="s">
        <v>18</v>
      </c>
      <c r="N461" s="88">
        <f>IF($F461=dane!$B$8,6743+3,(IF($F461=dane!$B$9,6743+4,(IF($F461=dane!$B$10,6743+5,6743)))))</f>
        <v>6743</v>
      </c>
      <c r="O461" s="106"/>
    </row>
    <row r="462" spans="1:15" ht="30" x14ac:dyDescent="0.25">
      <c r="A462" s="79">
        <f>IF(zgłoszenia[[#This Row],[ID]]&gt;0,A461+1,"--")</f>
        <v>459</v>
      </c>
      <c r="B462" s="14" t="s">
        <v>36</v>
      </c>
      <c r="C462" s="87">
        <v>7420</v>
      </c>
      <c r="D462" s="13">
        <v>42482</v>
      </c>
      <c r="E462" s="48" t="s">
        <v>1047</v>
      </c>
      <c r="F462" s="12" t="s">
        <v>19</v>
      </c>
      <c r="G462" s="12" t="s">
        <v>28</v>
      </c>
      <c r="H462" s="12" t="s">
        <v>28</v>
      </c>
      <c r="I462" s="53" t="s">
        <v>1048</v>
      </c>
      <c r="J462" s="12">
        <v>395</v>
      </c>
      <c r="K4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BOŚ.6743.395.2016.KŻ</v>
      </c>
      <c r="L462" s="11">
        <v>42550</v>
      </c>
      <c r="M462" s="12" t="s">
        <v>21</v>
      </c>
      <c r="N462" s="88">
        <f>IF($F462=dane!$B$8,6743+3,(IF($F462=dane!$B$9,6743+4,(IF($F462=dane!$B$10,6743+5,6743)))))</f>
        <v>6743</v>
      </c>
      <c r="O462" s="106"/>
    </row>
    <row r="463" spans="1:15" ht="60" x14ac:dyDescent="0.25">
      <c r="A463" s="79">
        <f>IF(zgłoszenia[[#This Row],[ID]]&gt;0,A462+1,"--")</f>
        <v>460</v>
      </c>
      <c r="B463" s="14" t="s">
        <v>63</v>
      </c>
      <c r="C463" s="87">
        <v>7407</v>
      </c>
      <c r="D463" s="13">
        <v>42482</v>
      </c>
      <c r="E463" s="48" t="s">
        <v>1049</v>
      </c>
      <c r="F463" s="12" t="s">
        <v>16</v>
      </c>
      <c r="G463" s="12" t="s">
        <v>31</v>
      </c>
      <c r="H463" s="12" t="s">
        <v>381</v>
      </c>
      <c r="I463" s="53" t="s">
        <v>1050</v>
      </c>
      <c r="J463" s="12">
        <v>428</v>
      </c>
      <c r="K4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BOŚ.6743.428.2016.AP</v>
      </c>
      <c r="L463" s="11">
        <v>42495</v>
      </c>
      <c r="M463" s="12" t="s">
        <v>18</v>
      </c>
      <c r="N463" s="88">
        <f>IF($F463=dane!$B$8,6743+3,(IF($F463=dane!$B$9,6743+4,(IF($F463=dane!$B$10,6743+5,6743)))))</f>
        <v>6743</v>
      </c>
      <c r="O463" s="106"/>
    </row>
    <row r="464" spans="1:15" ht="60" x14ac:dyDescent="0.25">
      <c r="A464" s="79">
        <f>IF(zgłoszenia[[#This Row],[ID]]&gt;0,A463+1,"--")</f>
        <v>461</v>
      </c>
      <c r="B464" s="14" t="s">
        <v>36</v>
      </c>
      <c r="C464" s="87">
        <v>7418</v>
      </c>
      <c r="D464" s="13">
        <v>42482</v>
      </c>
      <c r="E464" s="48" t="s">
        <v>1051</v>
      </c>
      <c r="F464" s="12" t="s">
        <v>16</v>
      </c>
      <c r="G464" s="12" t="s">
        <v>23</v>
      </c>
      <c r="H464" s="12" t="s">
        <v>1052</v>
      </c>
      <c r="I464" s="53" t="s">
        <v>1053</v>
      </c>
      <c r="J464" s="12">
        <v>396</v>
      </c>
      <c r="K4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BOŚ.6743.396.2016.KŻ</v>
      </c>
      <c r="L464" s="11">
        <v>42535</v>
      </c>
      <c r="M464" s="12" t="s">
        <v>18</v>
      </c>
      <c r="N464" s="88">
        <f>IF($F464=dane!$B$8,6743+3,(IF($F464=dane!$B$9,6743+4,(IF($F464=dane!$B$10,6743+5,6743)))))</f>
        <v>6743</v>
      </c>
      <c r="O464" s="106"/>
    </row>
    <row r="465" spans="1:15" ht="60" x14ac:dyDescent="0.25">
      <c r="A465" s="79">
        <f>IF(zgłoszenia[[#This Row],[ID]]&gt;0,A464+1,"--")</f>
        <v>462</v>
      </c>
      <c r="B465" s="14" t="s">
        <v>63</v>
      </c>
      <c r="C465" s="87">
        <v>7412</v>
      </c>
      <c r="D465" s="13">
        <v>42482</v>
      </c>
      <c r="E465" s="48" t="s">
        <v>1054</v>
      </c>
      <c r="F465" s="12" t="s">
        <v>24</v>
      </c>
      <c r="G465" s="12" t="s">
        <v>25</v>
      </c>
      <c r="H465" s="12" t="s">
        <v>868</v>
      </c>
      <c r="I465" s="53" t="s">
        <v>1055</v>
      </c>
      <c r="J465" s="12">
        <v>429</v>
      </c>
      <c r="K4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BOŚ.6743.429.2016.AP</v>
      </c>
      <c r="L465" s="11">
        <v>42496</v>
      </c>
      <c r="M465" s="12" t="s">
        <v>18</v>
      </c>
      <c r="N465" s="88">
        <f>IF($F465=dane!$B$8,6743+3,(IF($F465=dane!$B$9,6743+4,(IF($F465=dane!$B$10,6743+5,6743)))))</f>
        <v>6743</v>
      </c>
      <c r="O465" s="106"/>
    </row>
    <row r="466" spans="1:15" ht="60" x14ac:dyDescent="0.25">
      <c r="A466" s="79">
        <f>IF(zgłoszenia[[#This Row],[ID]]&gt;0,A465+1,"--")</f>
        <v>463</v>
      </c>
      <c r="B466" s="14" t="s">
        <v>12</v>
      </c>
      <c r="C466" s="87">
        <v>7492</v>
      </c>
      <c r="D466" s="13">
        <v>42485</v>
      </c>
      <c r="E466" s="48" t="s">
        <v>1056</v>
      </c>
      <c r="F466" s="12" t="s">
        <v>22</v>
      </c>
      <c r="G466" s="12" t="s">
        <v>31</v>
      </c>
      <c r="H466" s="12" t="s">
        <v>31</v>
      </c>
      <c r="I466" s="53" t="s">
        <v>1057</v>
      </c>
      <c r="J466" s="12">
        <v>458</v>
      </c>
      <c r="K4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BOŚ.6743.458.2016.WŚ</v>
      </c>
      <c r="L466" s="11">
        <v>42515</v>
      </c>
      <c r="M466" s="12" t="s">
        <v>18</v>
      </c>
      <c r="N466" s="88">
        <f>IF($F466=dane!$B$8,6743+3,(IF($F466=dane!$B$9,6743+4,(IF($F466=dane!$B$10,6743+5,6743)))))</f>
        <v>6743</v>
      </c>
      <c r="O466" s="106"/>
    </row>
    <row r="467" spans="1:15" ht="60" x14ac:dyDescent="0.25">
      <c r="A467" s="79">
        <f>IF(zgłoszenia[[#This Row],[ID]]&gt;0,A466+1,"--")</f>
        <v>464</v>
      </c>
      <c r="B467" s="14" t="s">
        <v>12</v>
      </c>
      <c r="C467" s="87">
        <v>7489</v>
      </c>
      <c r="D467" s="13">
        <v>42485</v>
      </c>
      <c r="E467" s="48" t="s">
        <v>1058</v>
      </c>
      <c r="F467" s="12" t="s">
        <v>22</v>
      </c>
      <c r="G467" s="12" t="s">
        <v>20</v>
      </c>
      <c r="H467" s="12" t="s">
        <v>246</v>
      </c>
      <c r="I467" s="53" t="s">
        <v>1059</v>
      </c>
      <c r="J467" s="12">
        <v>457</v>
      </c>
      <c r="K4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BOŚ.6743.457.2016.WŚ</v>
      </c>
      <c r="L467" s="11">
        <v>42515</v>
      </c>
      <c r="M467" s="12" t="s">
        <v>18</v>
      </c>
      <c r="N467" s="88">
        <f>IF($F467=dane!$B$8,6743+3,(IF($F467=dane!$B$9,6743+4,(IF($F467=dane!$B$10,6743+5,6743)))))</f>
        <v>6743</v>
      </c>
      <c r="O467" s="106"/>
    </row>
    <row r="468" spans="1:15" ht="60" x14ac:dyDescent="0.25">
      <c r="A468" s="79">
        <f>IF(zgłoszenia[[#This Row],[ID]]&gt;0,A467+1,"--")</f>
        <v>465</v>
      </c>
      <c r="B468" s="14" t="s">
        <v>43</v>
      </c>
      <c r="C468" s="87">
        <v>7491</v>
      </c>
      <c r="D468" s="13">
        <v>42485</v>
      </c>
      <c r="E468" s="48" t="s">
        <v>697</v>
      </c>
      <c r="F468" s="12" t="s">
        <v>16</v>
      </c>
      <c r="G468" s="12" t="s">
        <v>28</v>
      </c>
      <c r="H468" s="12" t="s">
        <v>76</v>
      </c>
      <c r="I468" s="53" t="s">
        <v>698</v>
      </c>
      <c r="J468" s="12">
        <v>407</v>
      </c>
      <c r="K4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BOŚ.6743.407.2016.ŁD</v>
      </c>
      <c r="L468" s="11">
        <v>42496</v>
      </c>
      <c r="M468" s="12" t="s">
        <v>18</v>
      </c>
      <c r="N468" s="88">
        <f>IF($F468=dane!$B$8,6743+3,(IF($F468=dane!$B$9,6743+4,(IF($F468=dane!$B$10,6743+5,6743)))))</f>
        <v>6743</v>
      </c>
      <c r="O468" s="106"/>
    </row>
    <row r="469" spans="1:15" ht="60" x14ac:dyDescent="0.25">
      <c r="A469" s="79">
        <f>IF(zgłoszenia[[#This Row],[ID]]&gt;0,A468+1,"--")</f>
        <v>466</v>
      </c>
      <c r="B469" s="14" t="s">
        <v>43</v>
      </c>
      <c r="C469" s="87">
        <v>7400</v>
      </c>
      <c r="D469" s="13">
        <v>42482</v>
      </c>
      <c r="E469" s="48" t="s">
        <v>312</v>
      </c>
      <c r="F469" s="12" t="s">
        <v>16</v>
      </c>
      <c r="G469" s="12" t="s">
        <v>20</v>
      </c>
      <c r="H469" s="12" t="s">
        <v>216</v>
      </c>
      <c r="I469" s="53" t="s">
        <v>1060</v>
      </c>
      <c r="J469" s="12">
        <v>406</v>
      </c>
      <c r="K4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BOŚ.6743.406.2016.ŁD</v>
      </c>
      <c r="L469" s="11">
        <v>42509</v>
      </c>
      <c r="M469" s="12" t="s">
        <v>18</v>
      </c>
      <c r="N469" s="88">
        <f>IF($F469=dane!$B$8,6743+3,(IF($F469=dane!$B$9,6743+4,(IF($F469=dane!$B$10,6743+5,6743)))))</f>
        <v>6743</v>
      </c>
      <c r="O469" s="106"/>
    </row>
    <row r="470" spans="1:15" ht="60" x14ac:dyDescent="0.25">
      <c r="A470" s="79">
        <v>467</v>
      </c>
      <c r="B470" s="14" t="s">
        <v>36</v>
      </c>
      <c r="C470" s="87" t="s">
        <v>1062</v>
      </c>
      <c r="D470" s="13">
        <v>42482</v>
      </c>
      <c r="E470" s="98" t="s">
        <v>1063</v>
      </c>
      <c r="F470" s="12" t="s">
        <v>19</v>
      </c>
      <c r="G470" s="12" t="s">
        <v>28</v>
      </c>
      <c r="H470" s="99" t="s">
        <v>28</v>
      </c>
      <c r="I470" s="100" t="s">
        <v>901</v>
      </c>
      <c r="J470" s="12">
        <v>397</v>
      </c>
      <c r="K4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BOŚ.6743.397.2016.KŻ</v>
      </c>
      <c r="L470" s="11">
        <v>42523</v>
      </c>
      <c r="M470" s="12" t="s">
        <v>18</v>
      </c>
      <c r="N470" s="88">
        <f>IF($F470=dane!$B$8,6743+3,(IF($F470=dane!$B$9,6743+4,(IF($F470=dane!$B$10,6743+5,6743)))))</f>
        <v>6743</v>
      </c>
      <c r="O470" s="106"/>
    </row>
    <row r="471" spans="1:15" ht="60" x14ac:dyDescent="0.25">
      <c r="A471" s="79">
        <v>468</v>
      </c>
      <c r="B471" s="14" t="s">
        <v>36</v>
      </c>
      <c r="C471" s="87" t="s">
        <v>1064</v>
      </c>
      <c r="D471" s="13">
        <v>42482</v>
      </c>
      <c r="E471" s="98" t="s">
        <v>1065</v>
      </c>
      <c r="F471" s="12" t="s">
        <v>19</v>
      </c>
      <c r="G471" s="12" t="s">
        <v>28</v>
      </c>
      <c r="H471" s="99" t="s">
        <v>28</v>
      </c>
      <c r="I471" s="100" t="s">
        <v>901</v>
      </c>
      <c r="J471" s="12">
        <v>398</v>
      </c>
      <c r="K4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BOŚ.6743.398.2016.KŻ</v>
      </c>
      <c r="L471" s="11">
        <v>42523</v>
      </c>
      <c r="M471" s="12" t="s">
        <v>18</v>
      </c>
      <c r="N471" s="88">
        <f>IF($F471=dane!$B$8,6743+3,(IF($F471=dane!$B$9,6743+4,(IF($F471=dane!$B$10,6743+5,6743)))))</f>
        <v>6743</v>
      </c>
      <c r="O471" s="106"/>
    </row>
    <row r="472" spans="1:15" ht="77.25" x14ac:dyDescent="0.25">
      <c r="A472" s="79">
        <v>469</v>
      </c>
      <c r="B472" s="14" t="s">
        <v>63</v>
      </c>
      <c r="C472" s="87" t="s">
        <v>1066</v>
      </c>
      <c r="D472" s="13">
        <v>42482</v>
      </c>
      <c r="E472" s="98" t="s">
        <v>1069</v>
      </c>
      <c r="F472" s="12" t="s">
        <v>81</v>
      </c>
      <c r="G472" s="12" t="s">
        <v>28</v>
      </c>
      <c r="H472" s="99" t="s">
        <v>1067</v>
      </c>
      <c r="I472" s="100" t="s">
        <v>1068</v>
      </c>
      <c r="J472" s="12">
        <v>33</v>
      </c>
      <c r="K4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BOŚ.6748.33.2016.AP</v>
      </c>
      <c r="L472" s="11">
        <v>42503</v>
      </c>
      <c r="M472" s="12"/>
      <c r="N472" s="88">
        <f>IF($F472=dane!$B$8,6743+3,(IF($F472=dane!$B$9,6743+4,(IF($F472=dane!$B$10,6743+5,6743)))))</f>
        <v>6748</v>
      </c>
      <c r="O472" s="106"/>
    </row>
    <row r="473" spans="1:15" ht="60" x14ac:dyDescent="0.25">
      <c r="A473" s="79">
        <f>IF(zgłoszenia[[#This Row],[ID]]&gt;0,A472+1,"--")</f>
        <v>470</v>
      </c>
      <c r="B473" s="14" t="s">
        <v>36</v>
      </c>
      <c r="C473" s="87">
        <v>7579</v>
      </c>
      <c r="D473" s="13">
        <v>42485</v>
      </c>
      <c r="E473" s="48" t="s">
        <v>1070</v>
      </c>
      <c r="F473" s="12" t="s">
        <v>19</v>
      </c>
      <c r="G473" s="12" t="s">
        <v>28</v>
      </c>
      <c r="H473" s="12" t="s">
        <v>129</v>
      </c>
      <c r="I473" s="53" t="s">
        <v>282</v>
      </c>
      <c r="J473" s="12">
        <v>444</v>
      </c>
      <c r="K4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BOŚ.6743.444.2016.KŻ</v>
      </c>
      <c r="L473" s="11">
        <v>42508</v>
      </c>
      <c r="M473" s="12" t="s">
        <v>18</v>
      </c>
      <c r="N473" s="88">
        <f>IF($F473=dane!$B$8,6743+3,(IF($F473=dane!$B$9,6743+4,(IF($F473=dane!$B$10,6743+5,6743)))))</f>
        <v>6743</v>
      </c>
      <c r="O473" s="106"/>
    </row>
    <row r="474" spans="1:15" ht="45" x14ac:dyDescent="0.25">
      <c r="A474" s="79">
        <f>IF(zgłoszenia[[#This Row],[ID]]&gt;0,A473+1,"--")</f>
        <v>471</v>
      </c>
      <c r="B474" s="14" t="s">
        <v>12</v>
      </c>
      <c r="C474" s="87">
        <v>7569</v>
      </c>
      <c r="D474" s="13">
        <v>42485</v>
      </c>
      <c r="E474" s="48" t="s">
        <v>1071</v>
      </c>
      <c r="F474" s="12" t="s">
        <v>22</v>
      </c>
      <c r="G474" s="12" t="s">
        <v>20</v>
      </c>
      <c r="H474" s="12" t="s">
        <v>166</v>
      </c>
      <c r="I474" s="53" t="s">
        <v>1072</v>
      </c>
      <c r="J474" s="12">
        <v>459</v>
      </c>
      <c r="K4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BOŚ.6743.459.2016.WŚ</v>
      </c>
      <c r="L474" s="11"/>
      <c r="M474" s="12"/>
      <c r="N474" s="88">
        <f>IF($F474=dane!$B$8,6743+3,(IF($F474=dane!$B$9,6743+4,(IF($F474=dane!$B$10,6743+5,6743)))))</f>
        <v>6743</v>
      </c>
      <c r="O474" s="106"/>
    </row>
    <row r="475" spans="1:15" ht="60" x14ac:dyDescent="0.25">
      <c r="A475" s="79">
        <f>IF(zgłoszenia[[#This Row],[ID]]&gt;0,A474+1,"--")</f>
        <v>472</v>
      </c>
      <c r="B475" s="14" t="s">
        <v>63</v>
      </c>
      <c r="C475" s="87">
        <v>7563</v>
      </c>
      <c r="D475" s="13">
        <v>42485</v>
      </c>
      <c r="E475" s="48" t="s">
        <v>1073</v>
      </c>
      <c r="F475" s="12" t="s">
        <v>16</v>
      </c>
      <c r="G475" s="12" t="s">
        <v>28</v>
      </c>
      <c r="H475" s="12" t="s">
        <v>1074</v>
      </c>
      <c r="I475" s="53" t="s">
        <v>1075</v>
      </c>
      <c r="J475" s="12">
        <v>430</v>
      </c>
      <c r="K4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BOŚ.6743.430.2016.AP</v>
      </c>
      <c r="L475" s="11">
        <v>42496</v>
      </c>
      <c r="M475" s="12" t="s">
        <v>18</v>
      </c>
      <c r="N475" s="88">
        <f>IF($F475=dane!$B$8,6743+3,(IF($F475=dane!$B$9,6743+4,(IF($F475=dane!$B$10,6743+5,6743)))))</f>
        <v>6743</v>
      </c>
      <c r="O475" s="106"/>
    </row>
    <row r="476" spans="1:15" ht="60" x14ac:dyDescent="0.25">
      <c r="A476" s="79">
        <v>473</v>
      </c>
      <c r="B476" s="14" t="s">
        <v>42</v>
      </c>
      <c r="C476" s="87" t="s">
        <v>1076</v>
      </c>
      <c r="D476" s="13">
        <v>42486</v>
      </c>
      <c r="E476" s="98" t="s">
        <v>1077</v>
      </c>
      <c r="F476" s="12" t="s">
        <v>22</v>
      </c>
      <c r="G476" s="12" t="s">
        <v>17</v>
      </c>
      <c r="H476" s="99" t="s">
        <v>86</v>
      </c>
      <c r="I476" s="100" t="s">
        <v>87</v>
      </c>
      <c r="J476" s="12">
        <v>439</v>
      </c>
      <c r="K4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BOŚ.6743.439.2016.MS</v>
      </c>
      <c r="L476" s="11">
        <v>42515</v>
      </c>
      <c r="M476" s="12" t="s">
        <v>18</v>
      </c>
      <c r="N476" s="88">
        <f>IF($F476=dane!$B$8,6743+3,(IF($F476=dane!$B$9,6743+4,(IF($F476=dane!$B$10,6743+5,6743)))))</f>
        <v>6743</v>
      </c>
      <c r="O476" s="106"/>
    </row>
    <row r="477" spans="1:15" ht="60" x14ac:dyDescent="0.25">
      <c r="A477" s="79">
        <v>474</v>
      </c>
      <c r="B477" s="14" t="s">
        <v>43</v>
      </c>
      <c r="C477" s="87" t="s">
        <v>1078</v>
      </c>
      <c r="D477" s="13">
        <v>42486</v>
      </c>
      <c r="E477" s="98" t="s">
        <v>1079</v>
      </c>
      <c r="F477" s="12" t="s">
        <v>16</v>
      </c>
      <c r="G477" s="12" t="s">
        <v>17</v>
      </c>
      <c r="H477" s="99" t="s">
        <v>524</v>
      </c>
      <c r="I477" s="100" t="s">
        <v>1080</v>
      </c>
      <c r="J477" s="12">
        <v>682</v>
      </c>
      <c r="K4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BOŚ.6743.682.2016.ŁD</v>
      </c>
      <c r="L477" s="11">
        <v>42514</v>
      </c>
      <c r="M477" s="12" t="s">
        <v>18</v>
      </c>
      <c r="N477" s="88">
        <f>IF($F477=dane!$B$8,6743+3,(IF($F477=dane!$B$9,6743+4,(IF($F477=dane!$B$10,6743+5,6743)))))</f>
        <v>6743</v>
      </c>
      <c r="O477" s="106"/>
    </row>
    <row r="478" spans="1:15" ht="60" x14ac:dyDescent="0.25">
      <c r="A478" s="79">
        <v>475</v>
      </c>
      <c r="B478" s="14" t="s">
        <v>43</v>
      </c>
      <c r="C478" s="87" t="s">
        <v>1081</v>
      </c>
      <c r="D478" s="13">
        <v>42486</v>
      </c>
      <c r="E478" s="98" t="s">
        <v>1082</v>
      </c>
      <c r="F478" s="12" t="s">
        <v>22</v>
      </c>
      <c r="G478" s="12" t="s">
        <v>20</v>
      </c>
      <c r="H478" s="99" t="s">
        <v>20</v>
      </c>
      <c r="I478" s="100" t="s">
        <v>1083</v>
      </c>
      <c r="J478" s="12">
        <v>545</v>
      </c>
      <c r="K4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BOŚ.6743.545.2016.ŁD</v>
      </c>
      <c r="L478" s="11">
        <v>42510</v>
      </c>
      <c r="M478" s="12" t="s">
        <v>18</v>
      </c>
      <c r="N478" s="88">
        <f>IF($F478=dane!$B$8,6743+3,(IF($F478=dane!$B$9,6743+4,(IF($F478=dane!$B$10,6743+5,6743)))))</f>
        <v>6743</v>
      </c>
      <c r="O478" s="106"/>
    </row>
    <row r="479" spans="1:15" ht="60" x14ac:dyDescent="0.25">
      <c r="A479" s="79">
        <v>476</v>
      </c>
      <c r="B479" s="14" t="s">
        <v>37</v>
      </c>
      <c r="C479" s="87" t="s">
        <v>1084</v>
      </c>
      <c r="D479" s="13">
        <v>42486</v>
      </c>
      <c r="E479" s="98" t="s">
        <v>1085</v>
      </c>
      <c r="F479" s="12" t="s">
        <v>16</v>
      </c>
      <c r="G479" s="12" t="s">
        <v>32</v>
      </c>
      <c r="H479" s="99" t="s">
        <v>99</v>
      </c>
      <c r="I479" s="100" t="s">
        <v>1086</v>
      </c>
      <c r="J479" s="12">
        <v>436</v>
      </c>
      <c r="K4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BOŚ.6743.436.2016.AŁ</v>
      </c>
      <c r="L479" s="11">
        <v>42509</v>
      </c>
      <c r="M479" s="12" t="s">
        <v>18</v>
      </c>
      <c r="N479" s="88">
        <f>IF($F479=dane!$B$8,6743+3,(IF($F479=dane!$B$9,6743+4,(IF($F479=dane!$B$10,6743+5,6743)))))</f>
        <v>6743</v>
      </c>
      <c r="O479" s="106"/>
    </row>
    <row r="480" spans="1:15" ht="60" x14ac:dyDescent="0.25">
      <c r="A480" s="79">
        <f>IF(zgłoszenia[[#This Row],[ID]]&gt;0,A479+1,"--")</f>
        <v>477</v>
      </c>
      <c r="B480" s="14" t="s">
        <v>63</v>
      </c>
      <c r="C480" s="87">
        <v>7808</v>
      </c>
      <c r="D480" s="13">
        <v>42487</v>
      </c>
      <c r="E480" s="48" t="s">
        <v>1087</v>
      </c>
      <c r="F480" s="12" t="s">
        <v>16</v>
      </c>
      <c r="G480" s="12" t="s">
        <v>23</v>
      </c>
      <c r="H480" s="12" t="s">
        <v>1088</v>
      </c>
      <c r="I480" s="53" t="s">
        <v>1089</v>
      </c>
      <c r="J480" s="12">
        <v>431</v>
      </c>
      <c r="K4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BOŚ.6743.431.2016.AP</v>
      </c>
      <c r="L480" s="11">
        <v>42513</v>
      </c>
      <c r="M480" s="12" t="s">
        <v>18</v>
      </c>
      <c r="N480" s="88">
        <f>IF($F480=dane!$B$8,6743+3,(IF($F480=dane!$B$9,6743+4,(IF($F480=dane!$B$10,6743+5,6743)))))</f>
        <v>6743</v>
      </c>
      <c r="O480" s="106"/>
    </row>
    <row r="481" spans="1:15" ht="60" x14ac:dyDescent="0.25">
      <c r="A481" s="79">
        <f>IF(zgłoszenia[[#This Row],[ID]]&gt;0,A480+1,"--")</f>
        <v>478</v>
      </c>
      <c r="B481" s="14" t="s">
        <v>37</v>
      </c>
      <c r="C481" s="87">
        <v>7818</v>
      </c>
      <c r="D481" s="13">
        <v>42487</v>
      </c>
      <c r="E481" s="48" t="s">
        <v>1090</v>
      </c>
      <c r="F481" s="12" t="s">
        <v>81</v>
      </c>
      <c r="G481" s="12" t="s">
        <v>28</v>
      </c>
      <c r="H481" s="12" t="s">
        <v>76</v>
      </c>
      <c r="I481" s="53" t="s">
        <v>1091</v>
      </c>
      <c r="J481" s="12">
        <v>34</v>
      </c>
      <c r="K4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BOŚ.6748.34.2016.AŁ</v>
      </c>
      <c r="L481" s="11">
        <v>42510</v>
      </c>
      <c r="M481" s="12" t="s">
        <v>18</v>
      </c>
      <c r="N481" s="88">
        <f>IF($F481=dane!$B$8,6743+3,(IF($F481=dane!$B$9,6743+4,(IF($F481=dane!$B$10,6743+5,6743)))))</f>
        <v>6748</v>
      </c>
      <c r="O481" s="106"/>
    </row>
    <row r="482" spans="1:15" ht="60" x14ac:dyDescent="0.25">
      <c r="A482" s="79">
        <f>IF(zgłoszenia[[#This Row],[ID]]&gt;0,A481+1,"--")</f>
        <v>479</v>
      </c>
      <c r="B482" s="14" t="s">
        <v>43</v>
      </c>
      <c r="C482" s="87">
        <v>7821</v>
      </c>
      <c r="D482" s="13">
        <v>42487</v>
      </c>
      <c r="E482" s="48" t="s">
        <v>1092</v>
      </c>
      <c r="F482" s="12" t="s">
        <v>16</v>
      </c>
      <c r="G482" s="12" t="s">
        <v>28</v>
      </c>
      <c r="H482" s="12" t="s">
        <v>28</v>
      </c>
      <c r="I482" s="53" t="s">
        <v>1093</v>
      </c>
      <c r="J482" s="12">
        <v>683</v>
      </c>
      <c r="K4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BOŚ.6743.683.2016.ŁD</v>
      </c>
      <c r="L482" s="11">
        <v>42510</v>
      </c>
      <c r="M482" s="12" t="s">
        <v>18</v>
      </c>
      <c r="N482" s="88">
        <f>IF($F482=dane!$B$8,6743+3,(IF($F482=dane!$B$9,6743+4,(IF($F482=dane!$B$10,6743+5,6743)))))</f>
        <v>6743</v>
      </c>
      <c r="O482" s="106"/>
    </row>
    <row r="483" spans="1:15" ht="30" x14ac:dyDescent="0.25">
      <c r="A483" s="79">
        <f>IF(zgłoszenia[[#This Row],[ID]]&gt;0,A482+1,"--")</f>
        <v>480</v>
      </c>
      <c r="B483" s="14" t="s">
        <v>12</v>
      </c>
      <c r="C483" s="87">
        <v>7819</v>
      </c>
      <c r="D483" s="13">
        <v>42487</v>
      </c>
      <c r="E483" s="48" t="s">
        <v>1094</v>
      </c>
      <c r="F483" s="12" t="s">
        <v>16</v>
      </c>
      <c r="G483" s="12" t="s">
        <v>28</v>
      </c>
      <c r="H483" s="12" t="s">
        <v>28</v>
      </c>
      <c r="I483" s="53" t="s">
        <v>1095</v>
      </c>
      <c r="J483" s="12">
        <v>460</v>
      </c>
      <c r="K4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BOŚ.6743.460.2016.WŚ</v>
      </c>
      <c r="L483" s="11"/>
      <c r="M483" s="12"/>
      <c r="N483" s="88">
        <f>IF($F483=dane!$B$8,6743+3,(IF($F483=dane!$B$9,6743+4,(IF($F483=dane!$B$10,6743+5,6743)))))</f>
        <v>6743</v>
      </c>
      <c r="O483" s="106"/>
    </row>
    <row r="484" spans="1:15" ht="60" x14ac:dyDescent="0.25">
      <c r="A484" s="79">
        <f>IF(zgłoszenia[[#This Row],[ID]]&gt;0,A483+1,"--")</f>
        <v>481</v>
      </c>
      <c r="B484" s="14" t="s">
        <v>12</v>
      </c>
      <c r="C484" s="87">
        <v>7795</v>
      </c>
      <c r="D484" s="13">
        <v>42487</v>
      </c>
      <c r="E484" s="48" t="s">
        <v>788</v>
      </c>
      <c r="F484" s="12" t="s">
        <v>24</v>
      </c>
      <c r="G484" s="12" t="s">
        <v>20</v>
      </c>
      <c r="H484" s="12" t="s">
        <v>1096</v>
      </c>
      <c r="I484" s="53" t="s">
        <v>1097</v>
      </c>
      <c r="J484" s="12">
        <v>461</v>
      </c>
      <c r="K4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BOŚ.6743.461.2016.WŚ</v>
      </c>
      <c r="L484" s="11">
        <v>42515</v>
      </c>
      <c r="M484" s="12" t="s">
        <v>18</v>
      </c>
      <c r="N484" s="88">
        <f>IF($F484=dane!$B$8,6743+3,(IF($F484=dane!$B$9,6743+4,(IF($F484=dane!$B$10,6743+5,6743)))))</f>
        <v>6743</v>
      </c>
      <c r="O484" s="106"/>
    </row>
    <row r="485" spans="1:15" ht="75" x14ac:dyDescent="0.25">
      <c r="A485" s="79">
        <f>IF(zgłoszenia[[#This Row],[ID]]&gt;0,A484+1,"--")</f>
        <v>482</v>
      </c>
      <c r="B485" s="14" t="s">
        <v>209</v>
      </c>
      <c r="C485" s="87">
        <v>7815</v>
      </c>
      <c r="D485" s="13">
        <v>42487</v>
      </c>
      <c r="E485" s="48" t="s">
        <v>1098</v>
      </c>
      <c r="F485" s="12" t="s">
        <v>27</v>
      </c>
      <c r="G485" s="12" t="s">
        <v>28</v>
      </c>
      <c r="H485" s="12" t="s">
        <v>759</v>
      </c>
      <c r="I485" s="53" t="s">
        <v>1099</v>
      </c>
      <c r="J485" s="12">
        <v>476</v>
      </c>
      <c r="K4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BOŚ.6743.476.2016.SR</v>
      </c>
      <c r="L485" s="11">
        <v>42522</v>
      </c>
      <c r="M485" s="12" t="s">
        <v>18</v>
      </c>
      <c r="N485" s="88">
        <f>IF($F485=dane!$B$8,6743+3,(IF($F485=dane!$B$9,6743+4,(IF($F485=dane!$B$10,6743+5,6743)))))</f>
        <v>6743</v>
      </c>
      <c r="O485" s="106"/>
    </row>
    <row r="486" spans="1:15" ht="60" x14ac:dyDescent="0.25">
      <c r="A486" s="79">
        <f>IF(zgłoszenia[[#This Row],[ID]]&gt;0,A485+1,"--")</f>
        <v>483</v>
      </c>
      <c r="B486" s="14" t="s">
        <v>37</v>
      </c>
      <c r="C486" s="87">
        <v>7809</v>
      </c>
      <c r="D486" s="13">
        <v>42487</v>
      </c>
      <c r="E486" s="48" t="s">
        <v>1100</v>
      </c>
      <c r="F486" s="12" t="s">
        <v>16</v>
      </c>
      <c r="G486" s="12" t="s">
        <v>31</v>
      </c>
      <c r="H486" s="12" t="s">
        <v>31</v>
      </c>
      <c r="I486" s="53" t="s">
        <v>1101</v>
      </c>
      <c r="J486" s="12">
        <v>434</v>
      </c>
      <c r="K4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BOŚ.6743.434.2016.AŁ</v>
      </c>
      <c r="L486" s="11">
        <v>42522</v>
      </c>
      <c r="M486" s="12" t="s">
        <v>18</v>
      </c>
      <c r="N486" s="88">
        <f>IF($F486=dane!$B$8,6743+3,(IF($F486=dane!$B$9,6743+4,(IF($F486=dane!$B$10,6743+5,6743)))))</f>
        <v>6743</v>
      </c>
      <c r="O486" s="106"/>
    </row>
    <row r="487" spans="1:15" ht="30" x14ac:dyDescent="0.25">
      <c r="A487" s="79">
        <f>IF(zgłoszenia[[#This Row],[ID]]&gt;0,A486+1,"--")</f>
        <v>484</v>
      </c>
      <c r="B487" s="14" t="s">
        <v>42</v>
      </c>
      <c r="C487" s="87">
        <v>7825</v>
      </c>
      <c r="D487" s="13">
        <v>42487</v>
      </c>
      <c r="E487" s="48" t="s">
        <v>151</v>
      </c>
      <c r="F487" s="12" t="s">
        <v>16</v>
      </c>
      <c r="G487" s="12" t="s">
        <v>17</v>
      </c>
      <c r="H487" s="12" t="s">
        <v>1102</v>
      </c>
      <c r="I487" s="53" t="s">
        <v>1103</v>
      </c>
      <c r="J487" s="12">
        <v>440</v>
      </c>
      <c r="K4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BOŚ.6743.440.2016.MS</v>
      </c>
      <c r="L487" s="11">
        <v>42530</v>
      </c>
      <c r="M487" s="12" t="s">
        <v>30</v>
      </c>
      <c r="N487" s="88">
        <f>IF($F487=dane!$B$8,6743+3,(IF($F487=dane!$B$9,6743+4,(IF($F487=dane!$B$10,6743+5,6743)))))</f>
        <v>6743</v>
      </c>
      <c r="O487" s="106"/>
    </row>
    <row r="488" spans="1:15" ht="60" x14ac:dyDescent="0.25">
      <c r="A488" s="79">
        <f>IF(zgłoszenia[[#This Row],[ID]]&gt;0,A487+1,"--")</f>
        <v>485</v>
      </c>
      <c r="B488" s="14" t="s">
        <v>42</v>
      </c>
      <c r="C488" s="87">
        <v>7828</v>
      </c>
      <c r="D488" s="13">
        <v>42487</v>
      </c>
      <c r="E488" s="48" t="s">
        <v>64</v>
      </c>
      <c r="F488" s="12" t="s">
        <v>82</v>
      </c>
      <c r="G488" s="12" t="s">
        <v>28</v>
      </c>
      <c r="H488" s="12" t="s">
        <v>155</v>
      </c>
      <c r="I488" s="53" t="s">
        <v>1104</v>
      </c>
      <c r="J488" s="12">
        <v>65</v>
      </c>
      <c r="K4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BOŚ.6746.65.2016.MS</v>
      </c>
      <c r="L488" s="11">
        <v>42517</v>
      </c>
      <c r="M488" s="12" t="s">
        <v>18</v>
      </c>
      <c r="N488" s="88">
        <f>IF($F488=dane!$B$8,6743+3,(IF($F488=dane!$B$9,6743+4,(IF($F488=dane!$B$10,6743+5,6743)))))</f>
        <v>6746</v>
      </c>
      <c r="O488" s="106">
        <v>2</v>
      </c>
    </row>
    <row r="489" spans="1:15" ht="75" x14ac:dyDescent="0.25">
      <c r="A489" s="79">
        <f>IF(zgłoszenia[[#This Row],[ID]]&gt;0,A488+1,"--")</f>
        <v>486</v>
      </c>
      <c r="B489" s="14" t="s">
        <v>42</v>
      </c>
      <c r="C489" s="87">
        <v>7824</v>
      </c>
      <c r="D489" s="13">
        <v>42487</v>
      </c>
      <c r="E489" s="48" t="s">
        <v>1105</v>
      </c>
      <c r="F489" s="12" t="s">
        <v>27</v>
      </c>
      <c r="G489" s="12" t="s">
        <v>17</v>
      </c>
      <c r="H489" s="12" t="s">
        <v>86</v>
      </c>
      <c r="I489" s="53" t="s">
        <v>1106</v>
      </c>
      <c r="J489" s="12">
        <v>441</v>
      </c>
      <c r="K4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BOŚ.6743.441.2016.MS</v>
      </c>
      <c r="L489" s="11">
        <v>42517</v>
      </c>
      <c r="M489" s="12" t="s">
        <v>18</v>
      </c>
      <c r="N489" s="88">
        <f>IF($F489=dane!$B$8,6743+3,(IF($F489=dane!$B$9,6743+4,(IF($F489=dane!$B$10,6743+5,6743)))))</f>
        <v>6743</v>
      </c>
      <c r="O489" s="106"/>
    </row>
    <row r="490" spans="1:15" ht="60" x14ac:dyDescent="0.25">
      <c r="A490" s="79">
        <f>IF(zgłoszenia[[#This Row],[ID]]&gt;0,A489+1,"--")</f>
        <v>487</v>
      </c>
      <c r="B490" s="14" t="s">
        <v>36</v>
      </c>
      <c r="C490" s="87">
        <v>7908</v>
      </c>
      <c r="D490" s="13">
        <v>42488</v>
      </c>
      <c r="E490" s="48" t="s">
        <v>1107</v>
      </c>
      <c r="F490" s="12" t="s">
        <v>19</v>
      </c>
      <c r="G490" s="12" t="s">
        <v>28</v>
      </c>
      <c r="H490" s="12" t="s">
        <v>171</v>
      </c>
      <c r="I490" s="53" t="s">
        <v>1108</v>
      </c>
      <c r="J490" s="12">
        <v>445</v>
      </c>
      <c r="K4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BOŚ.6743.445.2016.KŻ</v>
      </c>
      <c r="L490" s="11">
        <v>42517</v>
      </c>
      <c r="M490" s="12" t="s">
        <v>18</v>
      </c>
      <c r="N490" s="88">
        <f>IF($F490=dane!$B$8,6743+3,(IF($F490=dane!$B$9,6743+4,(IF($F490=dane!$B$10,6743+5,6743)))))</f>
        <v>6743</v>
      </c>
      <c r="O490" s="106"/>
    </row>
    <row r="491" spans="1:15" ht="60" x14ac:dyDescent="0.25">
      <c r="A491" s="79">
        <f>IF(zgłoszenia[[#This Row],[ID]]&gt;0,A490+1,"--")</f>
        <v>488</v>
      </c>
      <c r="B491" s="14" t="s">
        <v>209</v>
      </c>
      <c r="C491" s="87">
        <v>7909</v>
      </c>
      <c r="D491" s="13">
        <v>42488</v>
      </c>
      <c r="E491" s="48" t="s">
        <v>170</v>
      </c>
      <c r="F491" s="12" t="s">
        <v>19</v>
      </c>
      <c r="G491" s="12" t="s">
        <v>28</v>
      </c>
      <c r="H491" s="12" t="s">
        <v>76</v>
      </c>
      <c r="I491" s="53" t="s">
        <v>1109</v>
      </c>
      <c r="J491" s="12">
        <v>477</v>
      </c>
      <c r="K4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BOŚ.6743.477.2016.SR</v>
      </c>
      <c r="L491" s="11">
        <v>42509</v>
      </c>
      <c r="M491" s="12" t="s">
        <v>18</v>
      </c>
      <c r="N491" s="88">
        <f>IF($F491=dane!$B$8,6743+3,(IF($F491=dane!$B$9,6743+4,(IF($F491=dane!$B$10,6743+5,6743)))))</f>
        <v>6743</v>
      </c>
      <c r="O491" s="106"/>
    </row>
    <row r="492" spans="1:15" ht="60" x14ac:dyDescent="0.25">
      <c r="A492" s="79">
        <f>IF(zgłoszenia[[#This Row],[ID]]&gt;0,A491+1,"--")</f>
        <v>489</v>
      </c>
      <c r="B492" s="14" t="s">
        <v>36</v>
      </c>
      <c r="C492" s="87">
        <v>7917</v>
      </c>
      <c r="D492" s="13">
        <v>42488</v>
      </c>
      <c r="E492" s="48" t="s">
        <v>1110</v>
      </c>
      <c r="F492" s="12" t="s">
        <v>19</v>
      </c>
      <c r="G492" s="12" t="s">
        <v>28</v>
      </c>
      <c r="H492" s="12" t="s">
        <v>171</v>
      </c>
      <c r="I492" s="53" t="s">
        <v>172</v>
      </c>
      <c r="J492" s="12">
        <v>446</v>
      </c>
      <c r="K4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BOŚ.6743.446.2016.KŻ</v>
      </c>
      <c r="L492" s="11">
        <v>42517</v>
      </c>
      <c r="M492" s="12" t="s">
        <v>18</v>
      </c>
      <c r="N492" s="88">
        <f>IF($F492=dane!$B$8,6743+3,(IF($F492=dane!$B$9,6743+4,(IF($F492=dane!$B$10,6743+5,6743)))))</f>
        <v>6743</v>
      </c>
      <c r="O492" s="106"/>
    </row>
    <row r="493" spans="1:15" ht="60" x14ac:dyDescent="0.25">
      <c r="A493" s="79">
        <f>IF(zgłoszenia[[#This Row],[ID]]&gt;0,A492+1,"--")</f>
        <v>490</v>
      </c>
      <c r="B493" s="14" t="s">
        <v>43</v>
      </c>
      <c r="C493" s="87">
        <v>7926</v>
      </c>
      <c r="D493" s="13">
        <v>42488</v>
      </c>
      <c r="E493" s="48" t="s">
        <v>1111</v>
      </c>
      <c r="F493" s="12" t="s">
        <v>82</v>
      </c>
      <c r="G493" s="12" t="s">
        <v>20</v>
      </c>
      <c r="H493" s="12" t="s">
        <v>163</v>
      </c>
      <c r="I493" s="53" t="s">
        <v>1112</v>
      </c>
      <c r="J493" s="12">
        <v>79</v>
      </c>
      <c r="K4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BOŚ.6746.79.2016.ŁD</v>
      </c>
      <c r="L493" s="11">
        <v>42511</v>
      </c>
      <c r="M493" s="12" t="s">
        <v>18</v>
      </c>
      <c r="N493" s="88">
        <f>IF($F493=dane!$B$8,6743+3,(IF($F493=dane!$B$9,6743+4,(IF($F493=dane!$B$10,6743+5,6743)))))</f>
        <v>6746</v>
      </c>
      <c r="O493" s="106"/>
    </row>
    <row r="494" spans="1:15" ht="60" x14ac:dyDescent="0.25">
      <c r="A494" s="79">
        <f>IF(zgłoszenia[[#This Row],[ID]]&gt;0,A493+1,"--")</f>
        <v>491</v>
      </c>
      <c r="B494" s="14" t="s">
        <v>37</v>
      </c>
      <c r="C494" s="87">
        <v>8054</v>
      </c>
      <c r="D494" s="13">
        <v>42489</v>
      </c>
      <c r="E494" s="48" t="s">
        <v>1113</v>
      </c>
      <c r="F494" s="12" t="s">
        <v>82</v>
      </c>
      <c r="G494" s="12" t="s">
        <v>28</v>
      </c>
      <c r="H494" s="12" t="s">
        <v>129</v>
      </c>
      <c r="I494" s="53" t="s">
        <v>1114</v>
      </c>
      <c r="J494" s="12">
        <v>35</v>
      </c>
      <c r="K4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BOŚ.6746.35.2016.AŁ</v>
      </c>
      <c r="L494" s="11">
        <v>42510</v>
      </c>
      <c r="M494" s="12" t="s">
        <v>18</v>
      </c>
      <c r="N494" s="88">
        <f>IF($F494=dane!$B$8,6743+3,(IF($F494=dane!$B$9,6743+4,(IF($F494=dane!$B$10,6743+5,6743)))))</f>
        <v>6746</v>
      </c>
      <c r="O494" s="106"/>
    </row>
    <row r="495" spans="1:15" ht="45" x14ac:dyDescent="0.25">
      <c r="A495" s="79">
        <f>IF(zgłoszenia[[#This Row],[ID]]&gt;0,A494+1,"--")</f>
        <v>492</v>
      </c>
      <c r="B495" s="14" t="s">
        <v>42</v>
      </c>
      <c r="C495" s="87">
        <v>8066</v>
      </c>
      <c r="D495" s="13">
        <v>42489</v>
      </c>
      <c r="E495" s="48" t="s">
        <v>920</v>
      </c>
      <c r="F495" s="12" t="s">
        <v>82</v>
      </c>
      <c r="G495" s="12" t="s">
        <v>17</v>
      </c>
      <c r="H495" s="12" t="s">
        <v>1115</v>
      </c>
      <c r="I495" s="53" t="s">
        <v>1116</v>
      </c>
      <c r="J495" s="12">
        <v>71</v>
      </c>
      <c r="K4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BOŚ.6746.71.2016.MS</v>
      </c>
      <c r="L495" s="11">
        <v>42517</v>
      </c>
      <c r="M495" s="12" t="s">
        <v>30</v>
      </c>
      <c r="N495" s="88">
        <f>IF($F495=dane!$B$8,6743+3,(IF($F495=dane!$B$9,6743+4,(IF($F495=dane!$B$10,6743+5,6743)))))</f>
        <v>6746</v>
      </c>
      <c r="O495" s="106"/>
    </row>
    <row r="496" spans="1:15" ht="60" x14ac:dyDescent="0.25">
      <c r="A496" s="79">
        <f>IF(zgłoszenia[[#This Row],[ID]]&gt;0,A495+1,"--")</f>
        <v>493</v>
      </c>
      <c r="B496" s="14" t="s">
        <v>63</v>
      </c>
      <c r="C496" s="87">
        <v>8051</v>
      </c>
      <c r="D496" s="13">
        <v>42489</v>
      </c>
      <c r="E496" s="48" t="s">
        <v>1117</v>
      </c>
      <c r="F496" s="12" t="s">
        <v>16</v>
      </c>
      <c r="G496" s="12" t="s">
        <v>28</v>
      </c>
      <c r="H496" s="12" t="s">
        <v>155</v>
      </c>
      <c r="I496" s="53" t="s">
        <v>1118</v>
      </c>
      <c r="J496" s="12">
        <v>443</v>
      </c>
      <c r="K4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BOŚ.6743.443.2016.AP</v>
      </c>
      <c r="L496" s="11">
        <v>42496</v>
      </c>
      <c r="M496" s="12" t="s">
        <v>18</v>
      </c>
      <c r="N496" s="88">
        <f>IF($F496=dane!$B$8,6743+3,(IF($F496=dane!$B$9,6743+4,(IF($F496=dane!$B$10,6743+5,6743)))))</f>
        <v>6743</v>
      </c>
      <c r="O496" s="106"/>
    </row>
    <row r="497" spans="1:15" ht="60" x14ac:dyDescent="0.25">
      <c r="A497" s="79">
        <f>IF(zgłoszenia[[#This Row],[ID]]&gt;0,A496+1,"--")</f>
        <v>494</v>
      </c>
      <c r="B497" s="14" t="s">
        <v>36</v>
      </c>
      <c r="C497" s="87">
        <v>7964</v>
      </c>
      <c r="D497" s="13">
        <v>42489</v>
      </c>
      <c r="E497" s="48" t="s">
        <v>1119</v>
      </c>
      <c r="F497" s="12" t="s">
        <v>22</v>
      </c>
      <c r="G497" s="12" t="s">
        <v>23</v>
      </c>
      <c r="H497" s="12" t="s">
        <v>23</v>
      </c>
      <c r="I497" s="53" t="s">
        <v>1120</v>
      </c>
      <c r="J497" s="12">
        <v>447</v>
      </c>
      <c r="K4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BOŚ.6743.447.2016.KŻ</v>
      </c>
      <c r="L497" s="11">
        <v>42537</v>
      </c>
      <c r="M497" s="12" t="s">
        <v>18</v>
      </c>
      <c r="N497" s="88">
        <f>IF($F497=dane!$B$8,6743+3,(IF($F497=dane!$B$9,6743+4,(IF($F497=dane!$B$10,6743+5,6743)))))</f>
        <v>6743</v>
      </c>
      <c r="O497" s="106"/>
    </row>
    <row r="498" spans="1:15" ht="45" x14ac:dyDescent="0.25">
      <c r="A498" s="79">
        <f>IF(zgłoszenia[[#This Row],[ID]]&gt;0,A497+1,"--")</f>
        <v>495</v>
      </c>
      <c r="B498" s="14" t="s">
        <v>36</v>
      </c>
      <c r="C498" s="87">
        <v>8044</v>
      </c>
      <c r="D498" s="13">
        <v>42489</v>
      </c>
      <c r="E498" s="48" t="s">
        <v>1121</v>
      </c>
      <c r="F498" s="12" t="s">
        <v>16</v>
      </c>
      <c r="G498" s="12" t="s">
        <v>31</v>
      </c>
      <c r="H498" s="12" t="s">
        <v>147</v>
      </c>
      <c r="I498" s="53" t="s">
        <v>1059</v>
      </c>
      <c r="J498" s="12">
        <v>448</v>
      </c>
      <c r="K4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BOŚ.6743.448.2016.KŻ</v>
      </c>
      <c r="L498" s="11">
        <v>42507</v>
      </c>
      <c r="M498" s="12" t="s">
        <v>21</v>
      </c>
      <c r="N498" s="88">
        <f>IF($F498=dane!$B$8,6743+3,(IF($F498=dane!$B$9,6743+4,(IF($F498=dane!$B$10,6743+5,6743)))))</f>
        <v>6743</v>
      </c>
      <c r="O498" s="106"/>
    </row>
    <row r="499" spans="1:15" ht="45" x14ac:dyDescent="0.25">
      <c r="A499" s="79">
        <f>IF(zgłoszenia[[#This Row],[ID]]&gt;0,A498+1,"--")</f>
        <v>496</v>
      </c>
      <c r="B499" s="14" t="s">
        <v>36</v>
      </c>
      <c r="C499" s="87">
        <v>8047</v>
      </c>
      <c r="D499" s="13">
        <v>42489</v>
      </c>
      <c r="E499" s="48" t="s">
        <v>1121</v>
      </c>
      <c r="F499" s="12" t="s">
        <v>16</v>
      </c>
      <c r="G499" s="12" t="s">
        <v>31</v>
      </c>
      <c r="H499" s="12" t="s">
        <v>147</v>
      </c>
      <c r="I499" s="53" t="s">
        <v>1059</v>
      </c>
      <c r="J499" s="12">
        <v>449</v>
      </c>
      <c r="K4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BOŚ.6743.449.2016.KŻ</v>
      </c>
      <c r="L499" s="11">
        <v>42507</v>
      </c>
      <c r="M499" s="12" t="s">
        <v>21</v>
      </c>
      <c r="N499" s="88">
        <f>IF($F499=dane!$B$8,6743+3,(IF($F499=dane!$B$9,6743+4,(IF($F499=dane!$B$10,6743+5,6743)))))</f>
        <v>6743</v>
      </c>
      <c r="O499" s="106"/>
    </row>
    <row r="500" spans="1:15" ht="60" x14ac:dyDescent="0.25">
      <c r="A500" s="79">
        <f>IF(zgłoszenia[[#This Row],[ID]]&gt;0,A499+1,"--")</f>
        <v>497</v>
      </c>
      <c r="B500" s="14" t="s">
        <v>209</v>
      </c>
      <c r="C500" s="87">
        <v>8057</v>
      </c>
      <c r="D500" s="13">
        <v>42489</v>
      </c>
      <c r="E500" s="48" t="s">
        <v>126</v>
      </c>
      <c r="F500" s="12" t="s">
        <v>16</v>
      </c>
      <c r="G500" s="12" t="s">
        <v>28</v>
      </c>
      <c r="H500" s="12" t="s">
        <v>28</v>
      </c>
      <c r="I500" s="53" t="s">
        <v>1122</v>
      </c>
      <c r="J500" s="12">
        <v>485</v>
      </c>
      <c r="K5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BOŚ.6743.485.2016.SR</v>
      </c>
      <c r="L500" s="11">
        <v>42510</v>
      </c>
      <c r="M500" s="12" t="s">
        <v>18</v>
      </c>
      <c r="N500" s="88">
        <f>IF($F500=dane!$B$8,6743+3,(IF($F500=dane!$B$9,6743+4,(IF($F500=dane!$B$10,6743+5,6743)))))</f>
        <v>6743</v>
      </c>
      <c r="O500" s="106"/>
    </row>
    <row r="501" spans="1:15" ht="45" x14ac:dyDescent="0.25">
      <c r="A501" s="79">
        <f>IF(zgłoszenia[[#This Row],[ID]]&gt;0,A500+1,"--")</f>
        <v>498</v>
      </c>
      <c r="B501" s="14" t="s">
        <v>36</v>
      </c>
      <c r="C501" s="87">
        <v>8074</v>
      </c>
      <c r="D501" s="13">
        <v>42489</v>
      </c>
      <c r="E501" s="48" t="s">
        <v>1123</v>
      </c>
      <c r="F501" s="12" t="s">
        <v>19</v>
      </c>
      <c r="G501" s="12" t="s">
        <v>28</v>
      </c>
      <c r="H501" s="12" t="s">
        <v>171</v>
      </c>
      <c r="I501" s="53" t="s">
        <v>1124</v>
      </c>
      <c r="J501" s="12">
        <v>450</v>
      </c>
      <c r="K5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BOŚ.6743.450.2016.KŻ</v>
      </c>
      <c r="L501" s="11">
        <v>42523</v>
      </c>
      <c r="M501" s="12" t="s">
        <v>21</v>
      </c>
      <c r="N501" s="88">
        <f>IF($F501=dane!$B$8,6743+3,(IF($F501=dane!$B$9,6743+4,(IF($F501=dane!$B$10,6743+5,6743)))))</f>
        <v>6743</v>
      </c>
      <c r="O501" s="106"/>
    </row>
    <row r="502" spans="1:15" ht="60" x14ac:dyDescent="0.25">
      <c r="A502" s="79">
        <f>IF(zgłoszenia[[#This Row],[ID]]&gt;0,A501+1,"--")</f>
        <v>499</v>
      </c>
      <c r="B502" s="14" t="s">
        <v>36</v>
      </c>
      <c r="C502" s="87">
        <v>8065</v>
      </c>
      <c r="D502" s="13">
        <v>42489</v>
      </c>
      <c r="E502" s="48" t="s">
        <v>151</v>
      </c>
      <c r="F502" s="12" t="s">
        <v>16</v>
      </c>
      <c r="G502" s="12" t="s">
        <v>28</v>
      </c>
      <c r="H502" s="12" t="s">
        <v>378</v>
      </c>
      <c r="I502" s="53" t="s">
        <v>1125</v>
      </c>
      <c r="J502" s="12">
        <v>451</v>
      </c>
      <c r="K5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BOŚ.6743.451.2016.KŻ</v>
      </c>
      <c r="L502" s="11">
        <v>42515</v>
      </c>
      <c r="M502" s="12" t="s">
        <v>18</v>
      </c>
      <c r="N502" s="88">
        <f>IF($F502=dane!$B$8,6743+3,(IF($F502=dane!$B$9,6743+4,(IF($F502=dane!$B$10,6743+5,6743)))))</f>
        <v>6743</v>
      </c>
      <c r="O502" s="106"/>
    </row>
    <row r="503" spans="1:15" ht="60" x14ac:dyDescent="0.25">
      <c r="A503" s="79">
        <f>IF(zgłoszenia[[#This Row],[ID]]&gt;0,A502+1,"--")</f>
        <v>500</v>
      </c>
      <c r="B503" s="14" t="s">
        <v>36</v>
      </c>
      <c r="C503" s="87">
        <v>7987</v>
      </c>
      <c r="D503" s="13">
        <v>42489</v>
      </c>
      <c r="E503" s="48" t="s">
        <v>1126</v>
      </c>
      <c r="F503" s="12" t="s">
        <v>19</v>
      </c>
      <c r="G503" s="12" t="s">
        <v>28</v>
      </c>
      <c r="H503" s="12" t="s">
        <v>28</v>
      </c>
      <c r="I503" s="53" t="s">
        <v>1127</v>
      </c>
      <c r="J503" s="12">
        <v>452</v>
      </c>
      <c r="K5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BOŚ.6743.452.2016.KŻ</v>
      </c>
      <c r="L503" s="11">
        <v>42517</v>
      </c>
      <c r="M503" s="12" t="s">
        <v>18</v>
      </c>
      <c r="N503" s="88">
        <f>IF($F503=dane!$B$8,6743+3,(IF($F503=dane!$B$9,6743+4,(IF($F503=dane!$B$10,6743+5,6743)))))</f>
        <v>6743</v>
      </c>
      <c r="O503" s="106"/>
    </row>
    <row r="504" spans="1:15" ht="60" x14ac:dyDescent="0.25">
      <c r="A504" s="79">
        <f>IF(zgłoszenia[[#This Row],[ID]]&gt;0,A503+1,"--")</f>
        <v>501</v>
      </c>
      <c r="B504" s="14" t="s">
        <v>36</v>
      </c>
      <c r="C504" s="87">
        <v>8071</v>
      </c>
      <c r="D504" s="13">
        <v>42489</v>
      </c>
      <c r="E504" s="48" t="s">
        <v>1128</v>
      </c>
      <c r="F504" s="12" t="s">
        <v>19</v>
      </c>
      <c r="G504" s="12" t="s">
        <v>28</v>
      </c>
      <c r="H504" s="12" t="s">
        <v>28</v>
      </c>
      <c r="I504" s="53" t="s">
        <v>901</v>
      </c>
      <c r="J504" s="12">
        <v>453</v>
      </c>
      <c r="K5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BOŚ.6743.453.2016.KŻ</v>
      </c>
      <c r="L504" s="11">
        <v>42523</v>
      </c>
      <c r="M504" s="12" t="s">
        <v>18</v>
      </c>
      <c r="N504" s="88">
        <f>IF($F504=dane!$B$8,6743+3,(IF($F504=dane!$B$9,6743+4,(IF($F504=dane!$B$10,6743+5,6743)))))</f>
        <v>6743</v>
      </c>
      <c r="O504" s="106"/>
    </row>
    <row r="505" spans="1:15" ht="60" x14ac:dyDescent="0.25">
      <c r="A505" s="79">
        <f>IF(zgłoszenia[[#This Row],[ID]]&gt;0,A504+1,"--")</f>
        <v>502</v>
      </c>
      <c r="B505" s="14" t="s">
        <v>37</v>
      </c>
      <c r="C505" s="87">
        <v>7974</v>
      </c>
      <c r="D505" s="13">
        <v>42489</v>
      </c>
      <c r="E505" s="48" t="s">
        <v>1087</v>
      </c>
      <c r="F505" s="12" t="s">
        <v>16</v>
      </c>
      <c r="G505" s="12" t="s">
        <v>28</v>
      </c>
      <c r="H505" s="12" t="s">
        <v>76</v>
      </c>
      <c r="I505" s="53" t="s">
        <v>1129</v>
      </c>
      <c r="J505" s="12">
        <v>463</v>
      </c>
      <c r="K5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BOŚ.6743.463.2016.AŁ</v>
      </c>
      <c r="L505" s="11">
        <v>42509</v>
      </c>
      <c r="M505" s="12" t="s">
        <v>18</v>
      </c>
      <c r="N505" s="88">
        <f>IF($F505=dane!$B$8,6743+3,(IF($F505=dane!$B$9,6743+4,(IF($F505=dane!$B$10,6743+5,6743)))))</f>
        <v>6743</v>
      </c>
      <c r="O505" s="106"/>
    </row>
    <row r="506" spans="1:15" ht="30" x14ac:dyDescent="0.25">
      <c r="A506" s="79">
        <f>IF(zgłoszenia[[#This Row],[ID]]&gt;0,A505+1,"--")</f>
        <v>503</v>
      </c>
      <c r="B506" s="14" t="s">
        <v>209</v>
      </c>
      <c r="C506" s="87">
        <v>8075</v>
      </c>
      <c r="D506" s="13">
        <v>42489</v>
      </c>
      <c r="E506" s="48" t="s">
        <v>126</v>
      </c>
      <c r="F506" s="12" t="s">
        <v>16</v>
      </c>
      <c r="G506" s="12" t="s">
        <v>28</v>
      </c>
      <c r="H506" s="12" t="s">
        <v>76</v>
      </c>
      <c r="I506" s="53" t="s">
        <v>919</v>
      </c>
      <c r="J506" s="12">
        <v>482</v>
      </c>
      <c r="K5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BOŚ.6743.482.2016.SR</v>
      </c>
      <c r="L506" s="11">
        <v>42528</v>
      </c>
      <c r="M506" s="12" t="s">
        <v>21</v>
      </c>
      <c r="N506" s="88">
        <f>IF($F506=dane!$B$8,6743+3,(IF($F506=dane!$B$9,6743+4,(IF($F506=dane!$B$10,6743+5,6743)))))</f>
        <v>6743</v>
      </c>
      <c r="O506" s="106"/>
    </row>
    <row r="507" spans="1:15" ht="60" x14ac:dyDescent="0.25">
      <c r="A507" s="79">
        <f>IF(zgłoszenia[[#This Row],[ID]]&gt;0,A506+1,"--")</f>
        <v>504</v>
      </c>
      <c r="B507" s="14" t="s">
        <v>209</v>
      </c>
      <c r="C507" s="87">
        <v>8077</v>
      </c>
      <c r="D507" s="13">
        <v>42489</v>
      </c>
      <c r="E507" s="48" t="s">
        <v>1130</v>
      </c>
      <c r="F507" s="12" t="s">
        <v>16</v>
      </c>
      <c r="G507" s="12" t="s">
        <v>29</v>
      </c>
      <c r="H507" s="12" t="s">
        <v>29</v>
      </c>
      <c r="I507" s="53" t="s">
        <v>194</v>
      </c>
      <c r="J507" s="12">
        <v>488</v>
      </c>
      <c r="K5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BOŚ.6743.488.2016.SR</v>
      </c>
      <c r="L507" s="11">
        <v>42510</v>
      </c>
      <c r="M507" s="12" t="s">
        <v>18</v>
      </c>
      <c r="N507" s="88">
        <f>IF($F507=dane!$B$8,6743+3,(IF($F507=dane!$B$9,6743+4,(IF($F507=dane!$B$10,6743+5,6743)))))</f>
        <v>6743</v>
      </c>
      <c r="O507" s="106"/>
    </row>
    <row r="508" spans="1:15" ht="60" x14ac:dyDescent="0.25">
      <c r="A508" s="79">
        <f>IF(zgłoszenia[[#This Row],[ID]]&gt;0,A507+1,"--")</f>
        <v>505</v>
      </c>
      <c r="B508" s="14" t="s">
        <v>43</v>
      </c>
      <c r="C508" s="87">
        <v>8163</v>
      </c>
      <c r="D508" s="13">
        <v>42492</v>
      </c>
      <c r="E508" s="48" t="s">
        <v>439</v>
      </c>
      <c r="F508" s="12" t="s">
        <v>16</v>
      </c>
      <c r="G508" s="12" t="s">
        <v>20</v>
      </c>
      <c r="H508" s="12" t="s">
        <v>20</v>
      </c>
      <c r="I508" s="53" t="s">
        <v>758</v>
      </c>
      <c r="J508" s="12">
        <v>470</v>
      </c>
      <c r="K5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BOŚ.6743.470.2016.ŁD</v>
      </c>
      <c r="L508" s="11">
        <v>42499</v>
      </c>
      <c r="M508" s="12" t="s">
        <v>18</v>
      </c>
      <c r="N508" s="88">
        <f>IF($F508=dane!$B$8,6743+3,(IF($F508=dane!$B$9,6743+4,(IF($F508=dane!$B$10,6743+5,6743)))))</f>
        <v>6743</v>
      </c>
      <c r="O508" s="106"/>
    </row>
    <row r="509" spans="1:15" ht="60" x14ac:dyDescent="0.25">
      <c r="A509" s="79">
        <f>IF(zgłoszenia[[#This Row],[ID]]&gt;0,A508+1,"--")</f>
        <v>506</v>
      </c>
      <c r="B509" s="14" t="s">
        <v>209</v>
      </c>
      <c r="C509" s="87">
        <v>8164</v>
      </c>
      <c r="D509" s="13">
        <v>42492</v>
      </c>
      <c r="E509" s="48" t="s">
        <v>239</v>
      </c>
      <c r="F509" s="12" t="s">
        <v>16</v>
      </c>
      <c r="G509" s="12" t="s">
        <v>25</v>
      </c>
      <c r="H509" s="12" t="s">
        <v>303</v>
      </c>
      <c r="I509" s="53" t="s">
        <v>1131</v>
      </c>
      <c r="J509" s="12">
        <v>487</v>
      </c>
      <c r="K5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BOŚ.6743.487.2016.SR</v>
      </c>
      <c r="L509" s="11">
        <v>42541</v>
      </c>
      <c r="M509" s="12" t="s">
        <v>18</v>
      </c>
      <c r="N509" s="88">
        <f>IF($F509=dane!$B$8,6743+3,(IF($F509=dane!$B$9,6743+4,(IF($F509=dane!$B$10,6743+5,6743)))))</f>
        <v>6743</v>
      </c>
      <c r="O509" s="106"/>
    </row>
    <row r="510" spans="1:15" ht="60" x14ac:dyDescent="0.25">
      <c r="A510" s="79">
        <f>IF(zgłoszenia[[#This Row],[ID]]&gt;0,A509+1,"--")</f>
        <v>507</v>
      </c>
      <c r="B510" s="14" t="s">
        <v>36</v>
      </c>
      <c r="C510" s="87">
        <v>8165</v>
      </c>
      <c r="D510" s="13">
        <v>42492</v>
      </c>
      <c r="E510" s="48" t="s">
        <v>1132</v>
      </c>
      <c r="F510" s="12" t="s">
        <v>16</v>
      </c>
      <c r="G510" s="12" t="s">
        <v>31</v>
      </c>
      <c r="H510" s="12" t="s">
        <v>31</v>
      </c>
      <c r="I510" s="53" t="s">
        <v>1133</v>
      </c>
      <c r="J510" s="12">
        <v>467</v>
      </c>
      <c r="K5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BOŚ.6743.467.2016.KŻ</v>
      </c>
      <c r="L510" s="11">
        <v>42527</v>
      </c>
      <c r="M510" s="12" t="s">
        <v>18</v>
      </c>
      <c r="N510" s="88">
        <f>IF($F510=dane!$B$8,6743+3,(IF($F510=dane!$B$9,6743+4,(IF($F510=dane!$B$10,6743+5,6743)))))</f>
        <v>6743</v>
      </c>
      <c r="O510" s="106"/>
    </row>
    <row r="511" spans="1:15" ht="60" x14ac:dyDescent="0.25">
      <c r="A511" s="79">
        <f>IF(zgłoszenia[[#This Row],[ID]]&gt;0,A510+1,"--")</f>
        <v>508</v>
      </c>
      <c r="B511" s="14" t="s">
        <v>36</v>
      </c>
      <c r="C511" s="87">
        <v>8079</v>
      </c>
      <c r="D511" s="13">
        <v>42492</v>
      </c>
      <c r="E511" s="48" t="s">
        <v>170</v>
      </c>
      <c r="F511" s="12" t="s">
        <v>19</v>
      </c>
      <c r="G511" s="12" t="s">
        <v>28</v>
      </c>
      <c r="H511" s="12" t="s">
        <v>28</v>
      </c>
      <c r="I511" s="53" t="s">
        <v>1134</v>
      </c>
      <c r="J511" s="12">
        <v>466</v>
      </c>
      <c r="K5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BOŚ.6743.466.2016.KŻ</v>
      </c>
      <c r="L511" s="11">
        <v>42535</v>
      </c>
      <c r="M511" s="12" t="s">
        <v>18</v>
      </c>
      <c r="N511" s="88">
        <f>IF($F511=dane!$B$8,6743+3,(IF($F511=dane!$B$9,6743+4,(IF($F511=dane!$B$10,6743+5,6743)))))</f>
        <v>6743</v>
      </c>
      <c r="O511" s="106"/>
    </row>
    <row r="512" spans="1:15" ht="60" x14ac:dyDescent="0.25">
      <c r="A512" s="79">
        <f>IF(zgłoszenia[[#This Row],[ID]]&gt;0,A511+1,"--")</f>
        <v>509</v>
      </c>
      <c r="B512" s="14" t="s">
        <v>36</v>
      </c>
      <c r="C512" s="87">
        <v>8080</v>
      </c>
      <c r="D512" s="13">
        <v>42492</v>
      </c>
      <c r="E512" s="48" t="s">
        <v>170</v>
      </c>
      <c r="F512" s="12" t="s">
        <v>19</v>
      </c>
      <c r="G512" s="12" t="s">
        <v>28</v>
      </c>
      <c r="H512" s="12" t="s">
        <v>171</v>
      </c>
      <c r="I512" s="53" t="s">
        <v>1135</v>
      </c>
      <c r="J512" s="12">
        <v>465</v>
      </c>
      <c r="K5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BOŚ.6743.465.2016.KŻ</v>
      </c>
      <c r="L512" s="11">
        <v>42535</v>
      </c>
      <c r="M512" s="12" t="s">
        <v>18</v>
      </c>
      <c r="N512" s="88">
        <f>IF($F512=dane!$B$8,6743+3,(IF($F512=dane!$B$9,6743+4,(IF($F512=dane!$B$10,6743+5,6743)))))</f>
        <v>6743</v>
      </c>
      <c r="O512" s="106"/>
    </row>
    <row r="513" spans="1:15" ht="60" x14ac:dyDescent="0.25">
      <c r="A513" s="79">
        <f>IF(zgłoszenia[[#This Row],[ID]]&gt;0,A512+1,"--")</f>
        <v>510</v>
      </c>
      <c r="B513" s="14" t="s">
        <v>37</v>
      </c>
      <c r="C513" s="87">
        <v>8289</v>
      </c>
      <c r="D513" s="13">
        <v>42494</v>
      </c>
      <c r="E513" s="48" t="s">
        <v>738</v>
      </c>
      <c r="F513" s="12" t="s">
        <v>22</v>
      </c>
      <c r="G513" s="12" t="s">
        <v>32</v>
      </c>
      <c r="H513" s="12" t="s">
        <v>195</v>
      </c>
      <c r="I513" s="53" t="s">
        <v>1138</v>
      </c>
      <c r="J513" s="12">
        <v>492</v>
      </c>
      <c r="K5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BOŚ.6743.492.2016.AŁ</v>
      </c>
      <c r="L513" s="11">
        <v>42509</v>
      </c>
      <c r="M513" s="12" t="s">
        <v>18</v>
      </c>
      <c r="N513" s="88">
        <f>IF($F513=dane!$B$8,6743+3,(IF($F513=dane!$B$9,6743+4,(IF($F513=dane!$B$10,6743+5,6743)))))</f>
        <v>6743</v>
      </c>
      <c r="O513" s="106"/>
    </row>
    <row r="514" spans="1:15" ht="60" x14ac:dyDescent="0.25">
      <c r="A514" s="79">
        <f>IF(zgłoszenia[[#This Row],[ID]]&gt;0,A513+1,"--")</f>
        <v>511</v>
      </c>
      <c r="B514" s="14" t="s">
        <v>36</v>
      </c>
      <c r="C514" s="87">
        <v>8286</v>
      </c>
      <c r="D514" s="13">
        <v>42494</v>
      </c>
      <c r="E514" s="48" t="s">
        <v>170</v>
      </c>
      <c r="F514" s="12" t="s">
        <v>19</v>
      </c>
      <c r="G514" s="12" t="s">
        <v>28</v>
      </c>
      <c r="H514" s="12" t="s">
        <v>28</v>
      </c>
      <c r="I514" s="53" t="s">
        <v>1139</v>
      </c>
      <c r="J514" s="12">
        <v>468</v>
      </c>
      <c r="K5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BOŚ.6743.468.2016.KŻ</v>
      </c>
      <c r="L514" s="11">
        <v>42535</v>
      </c>
      <c r="M514" s="12" t="s">
        <v>18</v>
      </c>
      <c r="N514" s="88">
        <f>IF($F514=dane!$B$8,6743+3,(IF($F514=dane!$B$9,6743+4,(IF($F514=dane!$B$10,6743+5,6743)))))</f>
        <v>6743</v>
      </c>
      <c r="O514" s="106"/>
    </row>
    <row r="515" spans="1:15" ht="60" x14ac:dyDescent="0.25">
      <c r="A515" s="79">
        <f>IF(zgłoszenia[[#This Row],[ID]]&gt;0,A514+1,"--")</f>
        <v>512</v>
      </c>
      <c r="B515" s="14" t="s">
        <v>42</v>
      </c>
      <c r="C515" s="87">
        <v>8292</v>
      </c>
      <c r="D515" s="13">
        <v>42494</v>
      </c>
      <c r="E515" s="48" t="s">
        <v>1140</v>
      </c>
      <c r="F515" s="12" t="s">
        <v>16</v>
      </c>
      <c r="G515" s="12" t="s">
        <v>17</v>
      </c>
      <c r="H515" s="12" t="s">
        <v>1141</v>
      </c>
      <c r="I515" s="53" t="s">
        <v>1142</v>
      </c>
      <c r="J515" s="12">
        <v>497</v>
      </c>
      <c r="K5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BOŚ.6743.497.2016.MS</v>
      </c>
      <c r="L515" s="11">
        <v>42523</v>
      </c>
      <c r="M515" s="12" t="s">
        <v>18</v>
      </c>
      <c r="N515" s="88">
        <f>IF($F515=dane!$B$8,6743+3,(IF($F515=dane!$B$9,6743+4,(IF($F515=dane!$B$10,6743+5,6743)))))</f>
        <v>6743</v>
      </c>
      <c r="O515" s="106"/>
    </row>
    <row r="516" spans="1:15" ht="60" x14ac:dyDescent="0.25">
      <c r="A516" s="79">
        <f>IF(zgłoszenia[[#This Row],[ID]]&gt;0,A515+1,"--")</f>
        <v>513</v>
      </c>
      <c r="B516" s="14" t="s">
        <v>42</v>
      </c>
      <c r="C516" s="87">
        <v>8293</v>
      </c>
      <c r="D516" s="13">
        <v>42494</v>
      </c>
      <c r="E516" s="48" t="s">
        <v>1140</v>
      </c>
      <c r="F516" s="12" t="s">
        <v>16</v>
      </c>
      <c r="G516" s="12" t="s">
        <v>17</v>
      </c>
      <c r="H516" s="12" t="s">
        <v>1141</v>
      </c>
      <c r="I516" s="53" t="s">
        <v>1016</v>
      </c>
      <c r="J516" s="12">
        <v>496</v>
      </c>
      <c r="K5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BOŚ.6743.496.2016.MS</v>
      </c>
      <c r="L516" s="11">
        <v>42523</v>
      </c>
      <c r="M516" s="12" t="s">
        <v>18</v>
      </c>
      <c r="N516" s="88">
        <f>IF($F516=dane!$B$8,6743+3,(IF($F516=dane!$B$9,6743+4,(IF($F516=dane!$B$10,6743+5,6743)))))</f>
        <v>6743</v>
      </c>
      <c r="O516" s="106"/>
    </row>
    <row r="517" spans="1:15" ht="30" x14ac:dyDescent="0.25">
      <c r="A517" s="79">
        <f>IF(zgłoszenia[[#This Row],[ID]]&gt;0,A516+1,"--")</f>
        <v>514</v>
      </c>
      <c r="B517" s="14" t="s">
        <v>63</v>
      </c>
      <c r="C517" s="87">
        <v>8304</v>
      </c>
      <c r="D517" s="13">
        <v>42494</v>
      </c>
      <c r="E517" s="48" t="s">
        <v>1143</v>
      </c>
      <c r="F517" s="12" t="s">
        <v>16</v>
      </c>
      <c r="G517" s="12" t="s">
        <v>28</v>
      </c>
      <c r="H517" s="12" t="s">
        <v>28</v>
      </c>
      <c r="I517" s="53" t="s">
        <v>1144</v>
      </c>
      <c r="J517" s="12">
        <v>464</v>
      </c>
      <c r="K5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BOŚ.6743.464.2016.AP</v>
      </c>
      <c r="L517" s="11">
        <v>42513</v>
      </c>
      <c r="M517" s="12"/>
      <c r="N517" s="88">
        <f>IF($F517=dane!$B$8,6743+3,(IF($F517=dane!$B$9,6743+4,(IF($F517=dane!$B$10,6743+5,6743)))))</f>
        <v>6743</v>
      </c>
      <c r="O517" s="106"/>
    </row>
    <row r="518" spans="1:15" ht="60" x14ac:dyDescent="0.25">
      <c r="A518" s="79">
        <v>515</v>
      </c>
      <c r="B518" s="14" t="s">
        <v>209</v>
      </c>
      <c r="C518" s="87" t="s">
        <v>1145</v>
      </c>
      <c r="D518" s="13">
        <v>42495</v>
      </c>
      <c r="E518" s="98" t="s">
        <v>554</v>
      </c>
      <c r="F518" s="12" t="s">
        <v>19</v>
      </c>
      <c r="G518" s="12" t="s">
        <v>28</v>
      </c>
      <c r="H518" s="99" t="s">
        <v>1146</v>
      </c>
      <c r="I518" s="100" t="s">
        <v>1147</v>
      </c>
      <c r="J518" s="12">
        <v>516</v>
      </c>
      <c r="K5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BOŚ.6743.516.2016.SR</v>
      </c>
      <c r="L518" s="11">
        <v>42517</v>
      </c>
      <c r="M518" s="12" t="s">
        <v>18</v>
      </c>
      <c r="N518" s="88">
        <f>IF($F518=dane!$B$8,6743+3,(IF($F518=dane!$B$9,6743+4,(IF($F518=dane!$B$10,6743+5,6743)))))</f>
        <v>6743</v>
      </c>
      <c r="O518" s="106"/>
    </row>
    <row r="519" spans="1:15" ht="45" x14ac:dyDescent="0.25">
      <c r="A519" s="79">
        <v>516</v>
      </c>
      <c r="B519" s="14" t="s">
        <v>42</v>
      </c>
      <c r="C519" s="87" t="s">
        <v>1148</v>
      </c>
      <c r="D519" s="13">
        <v>42495</v>
      </c>
      <c r="E519" s="98" t="s">
        <v>1149</v>
      </c>
      <c r="F519" s="12" t="s">
        <v>22</v>
      </c>
      <c r="G519" s="12" t="s">
        <v>17</v>
      </c>
      <c r="H519" s="99" t="s">
        <v>1150</v>
      </c>
      <c r="I519" s="100" t="s">
        <v>1151</v>
      </c>
      <c r="J519" s="12">
        <v>498</v>
      </c>
      <c r="K5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BOŚ.6743.498.2016.MS</v>
      </c>
      <c r="L519" s="11">
        <v>42523</v>
      </c>
      <c r="M519" s="12" t="s">
        <v>30</v>
      </c>
      <c r="N519" s="88">
        <f>IF($F519=dane!$B$8,6743+3,(IF($F519=dane!$B$9,6743+4,(IF($F519=dane!$B$10,6743+5,6743)))))</f>
        <v>6743</v>
      </c>
      <c r="O519" s="106"/>
    </row>
    <row r="520" spans="1:15" ht="60" x14ac:dyDescent="0.25">
      <c r="A520" s="79">
        <v>517</v>
      </c>
      <c r="B520" s="14" t="s">
        <v>36</v>
      </c>
      <c r="C520" s="87" t="s">
        <v>1152</v>
      </c>
      <c r="D520" s="13">
        <v>42495</v>
      </c>
      <c r="E520" s="98" t="s">
        <v>1153</v>
      </c>
      <c r="F520" s="12" t="s">
        <v>16</v>
      </c>
      <c r="G520" s="12" t="s">
        <v>28</v>
      </c>
      <c r="H520" s="99" t="s">
        <v>378</v>
      </c>
      <c r="I520" s="100" t="s">
        <v>1154</v>
      </c>
      <c r="J520" s="12">
        <v>486</v>
      </c>
      <c r="K5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BOŚ.6743.486.2016.KŻ</v>
      </c>
      <c r="L520" s="11">
        <v>42544</v>
      </c>
      <c r="M520" s="12" t="s">
        <v>18</v>
      </c>
      <c r="N520" s="88">
        <f>IF($F520=dane!$B$8,6743+3,(IF($F520=dane!$B$9,6743+4,(IF($F520=dane!$B$10,6743+5,6743)))))</f>
        <v>6743</v>
      </c>
      <c r="O520" s="106"/>
    </row>
    <row r="521" spans="1:15" ht="60" x14ac:dyDescent="0.25">
      <c r="A521" s="79">
        <v>518</v>
      </c>
      <c r="B521" s="14" t="s">
        <v>42</v>
      </c>
      <c r="C521" s="87" t="s">
        <v>1155</v>
      </c>
      <c r="D521" s="13">
        <v>42495</v>
      </c>
      <c r="E521" s="98" t="s">
        <v>1156</v>
      </c>
      <c r="F521" s="12" t="s">
        <v>80</v>
      </c>
      <c r="G521" s="12" t="s">
        <v>17</v>
      </c>
      <c r="H521" s="99" t="s">
        <v>1150</v>
      </c>
      <c r="I521" s="100" t="s">
        <v>1157</v>
      </c>
      <c r="J521" s="12">
        <v>2</v>
      </c>
      <c r="K5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BOŚ.6747.2.2016.MS</v>
      </c>
      <c r="L521" s="11">
        <v>42524</v>
      </c>
      <c r="M521" s="12" t="s">
        <v>18</v>
      </c>
      <c r="N521" s="88">
        <f>IF($F521=dane!$B$8,6743+3,(IF($F521=dane!$B$9,6743+4,(IF($F521=dane!$B$10,6743+5,6743)))))</f>
        <v>6747</v>
      </c>
      <c r="O521" s="106"/>
    </row>
    <row r="522" spans="1:15" ht="60" x14ac:dyDescent="0.25">
      <c r="A522" s="79">
        <v>519</v>
      </c>
      <c r="B522" s="14" t="s">
        <v>42</v>
      </c>
      <c r="C522" s="87" t="s">
        <v>1158</v>
      </c>
      <c r="D522" s="13">
        <v>42495</v>
      </c>
      <c r="E522" s="98" t="s">
        <v>1159</v>
      </c>
      <c r="F522" s="12" t="s">
        <v>16</v>
      </c>
      <c r="G522" s="12" t="s">
        <v>17</v>
      </c>
      <c r="H522" s="99" t="s">
        <v>1160</v>
      </c>
      <c r="I522" s="100" t="s">
        <v>1161</v>
      </c>
      <c r="J522" s="12">
        <v>499</v>
      </c>
      <c r="K5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BOŚ.6743.499.2016.MS</v>
      </c>
      <c r="L522" s="11">
        <v>42520</v>
      </c>
      <c r="M522" s="12" t="s">
        <v>18</v>
      </c>
      <c r="N522" s="88">
        <f>IF($F522=dane!$B$8,6743+3,(IF($F522=dane!$B$9,6743+4,(IF($F522=dane!$B$10,6743+5,6743)))))</f>
        <v>6743</v>
      </c>
      <c r="O522" s="106"/>
    </row>
    <row r="523" spans="1:15" ht="45" x14ac:dyDescent="0.25">
      <c r="A523" s="79">
        <f>IF(zgłoszenia[[#This Row],[ID]]&gt;0,A522+1,"--")</f>
        <v>520</v>
      </c>
      <c r="B523" s="14" t="s">
        <v>209</v>
      </c>
      <c r="C523" s="87">
        <v>8483</v>
      </c>
      <c r="D523" s="13">
        <v>42496</v>
      </c>
      <c r="E523" s="48" t="s">
        <v>1162</v>
      </c>
      <c r="F523" s="12" t="s">
        <v>82</v>
      </c>
      <c r="G523" s="12" t="s">
        <v>25</v>
      </c>
      <c r="H523" s="12" t="s">
        <v>1163</v>
      </c>
      <c r="I523" s="53" t="s">
        <v>1164</v>
      </c>
      <c r="J523" s="12">
        <v>75</v>
      </c>
      <c r="K5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BOŚ.6746.75.2016.SR</v>
      </c>
      <c r="L523" s="11">
        <v>42543</v>
      </c>
      <c r="M523" s="12" t="s">
        <v>21</v>
      </c>
      <c r="N523" s="88">
        <f>IF($F523=dane!$B$8,6743+3,(IF($F523=dane!$B$9,6743+4,(IF($F523=dane!$B$10,6743+5,6743)))))</f>
        <v>6746</v>
      </c>
      <c r="O523" s="106"/>
    </row>
    <row r="524" spans="1:15" ht="75" x14ac:dyDescent="0.25">
      <c r="A524" s="79">
        <f>IF(zgłoszenia[[#This Row],[ID]]&gt;0,A523+1,"--")</f>
        <v>521</v>
      </c>
      <c r="B524" s="14" t="s">
        <v>63</v>
      </c>
      <c r="C524" s="87">
        <v>8445</v>
      </c>
      <c r="D524" s="13">
        <v>42496</v>
      </c>
      <c r="E524" s="48" t="s">
        <v>1165</v>
      </c>
      <c r="F524" s="12" t="s">
        <v>27</v>
      </c>
      <c r="G524" s="12" t="s">
        <v>28</v>
      </c>
      <c r="H524" s="12" t="s">
        <v>28</v>
      </c>
      <c r="I524" s="53" t="s">
        <v>1166</v>
      </c>
      <c r="J524" s="12">
        <v>473</v>
      </c>
      <c r="K5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BOŚ.6743.473.2016.AP</v>
      </c>
      <c r="L524" s="11">
        <v>42524</v>
      </c>
      <c r="M524" s="12" t="s">
        <v>18</v>
      </c>
      <c r="N524" s="88">
        <f>IF($F524=dane!$B$8,6743+3,(IF($F524=dane!$B$9,6743+4,(IF($F524=dane!$B$10,6743+5,6743)))))</f>
        <v>6743</v>
      </c>
      <c r="O524" s="106"/>
    </row>
    <row r="525" spans="1:15" ht="45" x14ac:dyDescent="0.25">
      <c r="A525" s="79">
        <f>IF(zgłoszenia[[#This Row],[ID]]&gt;0,A524+1,"--")</f>
        <v>522</v>
      </c>
      <c r="B525" s="14" t="s">
        <v>63</v>
      </c>
      <c r="C525" s="87">
        <v>8447</v>
      </c>
      <c r="D525" s="13">
        <v>42496</v>
      </c>
      <c r="E525" s="48" t="s">
        <v>1167</v>
      </c>
      <c r="F525" s="12" t="s">
        <v>16</v>
      </c>
      <c r="G525" s="12" t="s">
        <v>28</v>
      </c>
      <c r="H525" s="12" t="s">
        <v>708</v>
      </c>
      <c r="I525" s="53" t="s">
        <v>1168</v>
      </c>
      <c r="J525" s="12">
        <v>474</v>
      </c>
      <c r="K5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BOŚ.6743.474.2016.AP</v>
      </c>
      <c r="L525" s="11">
        <v>42513</v>
      </c>
      <c r="M525" s="12"/>
      <c r="N525" s="88">
        <f>IF($F525=dane!$B$8,6743+3,(IF($F525=dane!$B$9,6743+4,(IF($F525=dane!$B$10,6743+5,6743)))))</f>
        <v>6743</v>
      </c>
      <c r="O525" s="106"/>
    </row>
    <row r="526" spans="1:15" ht="60" x14ac:dyDescent="0.25">
      <c r="A526" s="79">
        <f>IF(zgłoszenia[[#This Row],[ID]]&gt;0,A525+1,"--")</f>
        <v>523</v>
      </c>
      <c r="B526" s="14" t="s">
        <v>63</v>
      </c>
      <c r="C526" s="87">
        <v>8448</v>
      </c>
      <c r="D526" s="13">
        <v>42496</v>
      </c>
      <c r="E526" s="48" t="s">
        <v>1167</v>
      </c>
      <c r="F526" s="12" t="s">
        <v>16</v>
      </c>
      <c r="G526" s="12" t="s">
        <v>28</v>
      </c>
      <c r="H526" s="12" t="s">
        <v>708</v>
      </c>
      <c r="I526" s="53" t="s">
        <v>1168</v>
      </c>
      <c r="J526" s="12">
        <v>475</v>
      </c>
      <c r="K5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BOŚ.6743.475.2016.AP</v>
      </c>
      <c r="L526" s="11">
        <v>42510</v>
      </c>
      <c r="M526" s="12" t="s">
        <v>18</v>
      </c>
      <c r="N526" s="88">
        <f>IF($F526=dane!$B$8,6743+3,(IF($F526=dane!$B$9,6743+4,(IF($F526=dane!$B$10,6743+5,6743)))))</f>
        <v>6743</v>
      </c>
      <c r="O526" s="106"/>
    </row>
    <row r="527" spans="1:15" ht="60" x14ac:dyDescent="0.25">
      <c r="A527" s="79">
        <f>IF(zgłoszenia[[#This Row],[ID]]&gt;0,A526+1,"--")</f>
        <v>524</v>
      </c>
      <c r="B527" s="14" t="s">
        <v>42</v>
      </c>
      <c r="C527" s="87">
        <v>8480</v>
      </c>
      <c r="D527" s="13">
        <v>42496</v>
      </c>
      <c r="E527" s="48" t="s">
        <v>1169</v>
      </c>
      <c r="F527" s="12" t="s">
        <v>16</v>
      </c>
      <c r="G527" s="12" t="s">
        <v>17</v>
      </c>
      <c r="H527" s="12" t="s">
        <v>17</v>
      </c>
      <c r="I527" s="53" t="s">
        <v>1170</v>
      </c>
      <c r="J527" s="12">
        <v>500</v>
      </c>
      <c r="K5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BOŚ.6743.500.2016.MS</v>
      </c>
      <c r="L527" s="11">
        <v>42522</v>
      </c>
      <c r="M527" s="12" t="s">
        <v>18</v>
      </c>
      <c r="N527" s="88">
        <f>IF($F527=dane!$B$8,6743+3,(IF($F527=dane!$B$9,6743+4,(IF($F527=dane!$B$10,6743+5,6743)))))</f>
        <v>6743</v>
      </c>
      <c r="O527" s="106"/>
    </row>
    <row r="528" spans="1:15" ht="75" x14ac:dyDescent="0.25">
      <c r="A528" s="79">
        <f>IF(zgłoszenia[[#This Row],[ID]]&gt;0,A527+1,"--")</f>
        <v>525</v>
      </c>
      <c r="B528" s="14" t="s">
        <v>63</v>
      </c>
      <c r="C528" s="87">
        <v>8421</v>
      </c>
      <c r="D528" s="13">
        <v>42496</v>
      </c>
      <c r="E528" s="48" t="s">
        <v>1171</v>
      </c>
      <c r="F528" s="12" t="s">
        <v>16</v>
      </c>
      <c r="G528" s="12" t="s">
        <v>20</v>
      </c>
      <c r="H528" s="12" t="s">
        <v>1172</v>
      </c>
      <c r="I528" s="53" t="s">
        <v>1173</v>
      </c>
      <c r="J528" s="12">
        <v>471</v>
      </c>
      <c r="K5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BOŚ.6743.471.2016.AP</v>
      </c>
      <c r="L528" s="11"/>
      <c r="M528" s="12"/>
      <c r="N528" s="88">
        <f>IF($F528=dane!$B$8,6743+3,(IF($F528=dane!$B$9,6743+4,(IF($F528=dane!$B$10,6743+5,6743)))))</f>
        <v>6743</v>
      </c>
      <c r="O528" s="106"/>
    </row>
    <row r="529" spans="1:15" ht="60" x14ac:dyDescent="0.25">
      <c r="A529" s="79">
        <f>IF(zgłoszenia[[#This Row],[ID]]&gt;0,A528+1,"--")</f>
        <v>526</v>
      </c>
      <c r="B529" s="14" t="s">
        <v>12</v>
      </c>
      <c r="C529" s="87">
        <v>8431</v>
      </c>
      <c r="D529" s="13">
        <v>42496</v>
      </c>
      <c r="E529" s="48" t="s">
        <v>1174</v>
      </c>
      <c r="F529" s="12" t="s">
        <v>16</v>
      </c>
      <c r="G529" s="12" t="s">
        <v>17</v>
      </c>
      <c r="H529" s="12" t="s">
        <v>86</v>
      </c>
      <c r="I529" s="53" t="s">
        <v>1175</v>
      </c>
      <c r="J529" s="12">
        <v>508</v>
      </c>
      <c r="K5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BOŚ.6743.508.2016.WŚ</v>
      </c>
      <c r="L529" s="11">
        <v>42522</v>
      </c>
      <c r="M529" s="12" t="s">
        <v>18</v>
      </c>
      <c r="N529" s="88">
        <f>IF($F529=dane!$B$8,6743+3,(IF($F529=dane!$B$9,6743+4,(IF($F529=dane!$B$10,6743+5,6743)))))</f>
        <v>6743</v>
      </c>
      <c r="O529" s="106"/>
    </row>
    <row r="530" spans="1:15" ht="60" x14ac:dyDescent="0.25">
      <c r="A530" s="79">
        <f>IF(zgłoszenia[[#This Row],[ID]]&gt;0,A529+1,"--")</f>
        <v>527</v>
      </c>
      <c r="B530" s="14" t="s">
        <v>42</v>
      </c>
      <c r="C530" s="87">
        <v>8481</v>
      </c>
      <c r="D530" s="13">
        <v>42496</v>
      </c>
      <c r="E530" s="48" t="s">
        <v>1176</v>
      </c>
      <c r="F530" s="12" t="s">
        <v>16</v>
      </c>
      <c r="G530" s="12" t="s">
        <v>17</v>
      </c>
      <c r="H530" s="12" t="s">
        <v>17</v>
      </c>
      <c r="I530" s="53" t="s">
        <v>1177</v>
      </c>
      <c r="J530" s="12">
        <v>501</v>
      </c>
      <c r="K5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BOŚ.6743.501.2016.MS</v>
      </c>
      <c r="L530" s="11">
        <v>42522</v>
      </c>
      <c r="M530" s="12" t="s">
        <v>18</v>
      </c>
      <c r="N530" s="88">
        <f>IF($F530=dane!$B$8,6743+3,(IF($F530=dane!$B$9,6743+4,(IF($F530=dane!$B$10,6743+5,6743)))))</f>
        <v>6743</v>
      </c>
      <c r="O530" s="106"/>
    </row>
    <row r="531" spans="1:15" ht="60" x14ac:dyDescent="0.25">
      <c r="A531" s="79">
        <f>IF(zgłoszenia[[#This Row],[ID]]&gt;0,A530+1,"--")</f>
        <v>528</v>
      </c>
      <c r="B531" s="14" t="s">
        <v>1178</v>
      </c>
      <c r="C531" s="87">
        <v>8423</v>
      </c>
      <c r="D531" s="13">
        <v>42496</v>
      </c>
      <c r="E531" s="48" t="s">
        <v>664</v>
      </c>
      <c r="F531" s="12" t="s">
        <v>16</v>
      </c>
      <c r="G531" s="12" t="s">
        <v>28</v>
      </c>
      <c r="H531" s="12" t="s">
        <v>122</v>
      </c>
      <c r="I531" s="53" t="s">
        <v>1179</v>
      </c>
      <c r="J531" s="12">
        <v>528</v>
      </c>
      <c r="K5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BOŚ.6743.528.2016.EJ</v>
      </c>
      <c r="L531" s="11">
        <v>42506</v>
      </c>
      <c r="M531" s="12" t="s">
        <v>18</v>
      </c>
      <c r="N531" s="88">
        <f>IF($F531=dane!$B$8,6743+3,(IF($F531=dane!$B$9,6743+4,(IF($F531=dane!$B$10,6743+5,6743)))))</f>
        <v>6743</v>
      </c>
      <c r="O531" s="106"/>
    </row>
    <row r="532" spans="1:15" ht="30" x14ac:dyDescent="0.25">
      <c r="A532" s="79">
        <f>IF(zgłoszenia[[#This Row],[ID]]&gt;0,A531+1,"--")</f>
        <v>529</v>
      </c>
      <c r="B532" s="14" t="s">
        <v>209</v>
      </c>
      <c r="C532" s="87">
        <v>8419</v>
      </c>
      <c r="D532" s="13">
        <v>42496</v>
      </c>
      <c r="E532" s="48" t="s">
        <v>1180</v>
      </c>
      <c r="F532" s="12" t="s">
        <v>16</v>
      </c>
      <c r="G532" s="12" t="s">
        <v>25</v>
      </c>
      <c r="H532" s="12" t="s">
        <v>25</v>
      </c>
      <c r="I532" s="53" t="s">
        <v>1181</v>
      </c>
      <c r="J532" s="12">
        <v>515</v>
      </c>
      <c r="K5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BOŚ.6743.515.2016.SR</v>
      </c>
      <c r="L532" s="11">
        <v>42528</v>
      </c>
      <c r="M532" s="12" t="s">
        <v>21</v>
      </c>
      <c r="N532" s="88">
        <f>IF($F532=dane!$B$8,6743+3,(IF($F532=dane!$B$9,6743+4,(IF($F532=dane!$B$10,6743+5,6743)))))</f>
        <v>6743</v>
      </c>
      <c r="O532" s="106"/>
    </row>
    <row r="533" spans="1:15" ht="60" x14ac:dyDescent="0.25">
      <c r="A533" s="79">
        <f>IF(zgłoszenia[[#This Row],[ID]]&gt;0,A532+1,"--")</f>
        <v>530</v>
      </c>
      <c r="B533" s="14" t="s">
        <v>37</v>
      </c>
      <c r="C533" s="87">
        <v>8430</v>
      </c>
      <c r="D533" s="13">
        <v>42496</v>
      </c>
      <c r="E533" s="48" t="s">
        <v>1182</v>
      </c>
      <c r="F533" s="12" t="s">
        <v>16</v>
      </c>
      <c r="G533" s="12" t="s">
        <v>32</v>
      </c>
      <c r="H533" s="12" t="s">
        <v>67</v>
      </c>
      <c r="I533" s="53" t="s">
        <v>1183</v>
      </c>
      <c r="J533" s="12">
        <v>493</v>
      </c>
      <c r="K5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BOŚ.6743.493.2016.AŁ</v>
      </c>
      <c r="L533" s="11">
        <v>42513</v>
      </c>
      <c r="M533" s="12" t="s">
        <v>18</v>
      </c>
      <c r="N533" s="88">
        <f>IF($F533=dane!$B$8,6743+3,(IF($F533=dane!$B$9,6743+4,(IF($F533=dane!$B$10,6743+5,6743)))))</f>
        <v>6743</v>
      </c>
      <c r="O533" s="106"/>
    </row>
    <row r="534" spans="1:15" ht="60" x14ac:dyDescent="0.25">
      <c r="A534" s="79">
        <f>IF(zgłoszenia[[#This Row],[ID]]&gt;0,A533+1,"--")</f>
        <v>531</v>
      </c>
      <c r="B534" s="14" t="s">
        <v>37</v>
      </c>
      <c r="C534" s="87">
        <v>8442</v>
      </c>
      <c r="D534" s="13">
        <v>42496</v>
      </c>
      <c r="E534" s="48" t="s">
        <v>439</v>
      </c>
      <c r="F534" s="12" t="s">
        <v>16</v>
      </c>
      <c r="G534" s="12" t="s">
        <v>32</v>
      </c>
      <c r="H534" s="12" t="s">
        <v>249</v>
      </c>
      <c r="I534" s="53" t="s">
        <v>1184</v>
      </c>
      <c r="J534" s="12">
        <v>494</v>
      </c>
      <c r="K5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BOŚ.6743.494.2016.AŁ</v>
      </c>
      <c r="L534" s="11">
        <v>42509</v>
      </c>
      <c r="M534" s="12" t="s">
        <v>18</v>
      </c>
      <c r="N534" s="88">
        <f>IF($F534=dane!$B$8,6743+3,(IF($F534=dane!$B$9,6743+4,(IF($F534=dane!$B$10,6743+5,6743)))))</f>
        <v>6743</v>
      </c>
      <c r="O534" s="106"/>
    </row>
    <row r="535" spans="1:15" ht="30" x14ac:dyDescent="0.25">
      <c r="A535" s="79">
        <f>IF(zgłoszenia[[#This Row],[ID]]&gt;0,A534+1,"--")</f>
        <v>532</v>
      </c>
      <c r="B535" s="14" t="s">
        <v>42</v>
      </c>
      <c r="C535" s="87">
        <v>8473</v>
      </c>
      <c r="D535" s="13">
        <v>42496</v>
      </c>
      <c r="E535" s="48" t="s">
        <v>64</v>
      </c>
      <c r="F535" s="12" t="s">
        <v>82</v>
      </c>
      <c r="G535" s="12" t="s">
        <v>17</v>
      </c>
      <c r="H535" s="12" t="s">
        <v>322</v>
      </c>
      <c r="I535" s="53" t="s">
        <v>1185</v>
      </c>
      <c r="J535" s="12">
        <v>72</v>
      </c>
      <c r="K5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BOŚ.6746.72.2016.MS</v>
      </c>
      <c r="L535" s="11">
        <v>42523</v>
      </c>
      <c r="M535" s="12" t="s">
        <v>30</v>
      </c>
      <c r="N535" s="88">
        <f>IF($F535=dane!$B$8,6743+3,(IF($F535=dane!$B$9,6743+4,(IF($F535=dane!$B$10,6743+5,6743)))))</f>
        <v>6746</v>
      </c>
      <c r="O535" s="106"/>
    </row>
    <row r="536" spans="1:15" ht="60" x14ac:dyDescent="0.25">
      <c r="A536" s="79">
        <f>IF(zgłoszenia[[#This Row],[ID]]&gt;0,A535+1,"--")</f>
        <v>533</v>
      </c>
      <c r="B536" s="14" t="s">
        <v>63</v>
      </c>
      <c r="C536" s="87">
        <v>8444</v>
      </c>
      <c r="D536" s="13">
        <v>42496</v>
      </c>
      <c r="E536" s="48" t="s">
        <v>1186</v>
      </c>
      <c r="F536" s="12" t="s">
        <v>27</v>
      </c>
      <c r="G536" s="12" t="s">
        <v>28</v>
      </c>
      <c r="H536" s="12" t="s">
        <v>28</v>
      </c>
      <c r="I536" s="53" t="s">
        <v>167</v>
      </c>
      <c r="J536" s="12">
        <v>472</v>
      </c>
      <c r="K5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BOŚ.6743.472.2016.AP</v>
      </c>
      <c r="L536" s="11">
        <v>42523</v>
      </c>
      <c r="M536" s="12" t="s">
        <v>18</v>
      </c>
      <c r="N536" s="88">
        <f>IF($F536=dane!$B$8,6743+3,(IF($F536=dane!$B$9,6743+4,(IF($F536=dane!$B$10,6743+5,6743)))))</f>
        <v>6743</v>
      </c>
      <c r="O536" s="106">
        <v>1</v>
      </c>
    </row>
    <row r="537" spans="1:15" ht="60" x14ac:dyDescent="0.25">
      <c r="A537" s="79">
        <f>IF(zgłoszenia[[#This Row],[ID]]&gt;0,A536+1,"--")</f>
        <v>534</v>
      </c>
      <c r="B537" s="14" t="s">
        <v>36</v>
      </c>
      <c r="C537" s="87">
        <v>8601</v>
      </c>
      <c r="D537" s="13">
        <v>42499</v>
      </c>
      <c r="E537" s="48" t="s">
        <v>1187</v>
      </c>
      <c r="F537" s="12" t="s">
        <v>16</v>
      </c>
      <c r="G537" s="12" t="s">
        <v>28</v>
      </c>
      <c r="H537" s="12" t="s">
        <v>122</v>
      </c>
      <c r="I537" s="53" t="s">
        <v>1099</v>
      </c>
      <c r="J537" s="12">
        <v>478</v>
      </c>
      <c r="K5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BOŚ.6743.478.2016.KŻ</v>
      </c>
      <c r="L537" s="11">
        <v>42523</v>
      </c>
      <c r="M537" s="12" t="s">
        <v>18</v>
      </c>
      <c r="N537" s="88">
        <f>IF($F537=dane!$B$8,6743+3,(IF($F537=dane!$B$9,6743+4,(IF($F537=dane!$B$10,6743+5,6743)))))</f>
        <v>6743</v>
      </c>
      <c r="O537" s="106"/>
    </row>
    <row r="538" spans="1:15" ht="60" x14ac:dyDescent="0.25">
      <c r="A538" s="79">
        <f>IF(zgłoszenia[[#This Row],[ID]]&gt;0,A537+1,"--")</f>
        <v>535</v>
      </c>
      <c r="B538" s="14" t="s">
        <v>1178</v>
      </c>
      <c r="C538" s="87">
        <v>8602</v>
      </c>
      <c r="D538" s="13">
        <v>42499</v>
      </c>
      <c r="E538" s="48" t="s">
        <v>64</v>
      </c>
      <c r="F538" s="12" t="s">
        <v>16</v>
      </c>
      <c r="G538" s="12" t="s">
        <v>31</v>
      </c>
      <c r="H538" s="12" t="s">
        <v>31</v>
      </c>
      <c r="I538" s="53" t="s">
        <v>1188</v>
      </c>
      <c r="J538" s="12">
        <v>73</v>
      </c>
      <c r="K538" s="5" t="s">
        <v>1243</v>
      </c>
      <c r="L538" s="11">
        <v>42522</v>
      </c>
      <c r="M538" s="12" t="s">
        <v>18</v>
      </c>
      <c r="N538" s="88">
        <f>IF($F538=dane!$B$8,6743+3,(IF($F538=dane!$B$9,6743+4,(IF($F538=dane!$B$10,6743+5,6743)))))</f>
        <v>6743</v>
      </c>
      <c r="O538" s="106"/>
    </row>
    <row r="539" spans="1:15" ht="60" x14ac:dyDescent="0.25">
      <c r="A539" s="79">
        <f>IF(zgłoszenia[[#This Row],[ID]]&gt;0,A538+1,"--")</f>
        <v>536</v>
      </c>
      <c r="B539" s="14" t="s">
        <v>42</v>
      </c>
      <c r="C539" s="87">
        <v>8616</v>
      </c>
      <c r="D539" s="13">
        <v>42496</v>
      </c>
      <c r="E539" s="48" t="s">
        <v>1189</v>
      </c>
      <c r="F539" s="12" t="s">
        <v>16</v>
      </c>
      <c r="G539" s="12" t="s">
        <v>17</v>
      </c>
      <c r="H539" s="12" t="s">
        <v>841</v>
      </c>
      <c r="I539" s="53" t="s">
        <v>899</v>
      </c>
      <c r="J539" s="12">
        <v>503</v>
      </c>
      <c r="K5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BOŚ.6743.503.2016.MS</v>
      </c>
      <c r="L539" s="11">
        <v>42524</v>
      </c>
      <c r="M539" s="12" t="s">
        <v>18</v>
      </c>
      <c r="N539" s="88">
        <f>IF($F539=dane!$B$8,6743+3,(IF($F539=dane!$B$9,6743+4,(IF($F539=dane!$B$10,6743+5,6743)))))</f>
        <v>6743</v>
      </c>
      <c r="O539" s="106"/>
    </row>
    <row r="540" spans="1:15" ht="60" x14ac:dyDescent="0.25">
      <c r="A540" s="79">
        <f>IF(zgłoszenia[[#This Row],[ID]]&gt;0,A539+1,"--")</f>
        <v>537</v>
      </c>
      <c r="B540" s="14" t="s">
        <v>209</v>
      </c>
      <c r="C540" s="87">
        <v>8530</v>
      </c>
      <c r="D540" s="13">
        <v>42499</v>
      </c>
      <c r="E540" s="48" t="s">
        <v>126</v>
      </c>
      <c r="F540" s="12" t="s">
        <v>16</v>
      </c>
      <c r="G540" s="12" t="s">
        <v>17</v>
      </c>
      <c r="H540" s="12" t="s">
        <v>969</v>
      </c>
      <c r="I540" s="53" t="s">
        <v>970</v>
      </c>
      <c r="J540" s="12">
        <v>514</v>
      </c>
      <c r="K5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BOŚ.6743.514.2016.SR</v>
      </c>
      <c r="L540" s="11">
        <v>42517</v>
      </c>
      <c r="M540" s="12" t="s">
        <v>18</v>
      </c>
      <c r="N540" s="88">
        <f>IF($F540=dane!$B$8,6743+3,(IF($F540=dane!$B$9,6743+4,(IF($F540=dane!$B$10,6743+5,6743)))))</f>
        <v>6743</v>
      </c>
      <c r="O540" s="106"/>
    </row>
    <row r="541" spans="1:15" ht="60" x14ac:dyDescent="0.25">
      <c r="A541" s="79">
        <f>IF(zgłoszenia[[#This Row],[ID]]&gt;0,A540+1,"--")</f>
        <v>538</v>
      </c>
      <c r="B541" s="14" t="s">
        <v>36</v>
      </c>
      <c r="C541" s="87">
        <v>8544</v>
      </c>
      <c r="D541" s="13">
        <v>42499</v>
      </c>
      <c r="E541" s="48" t="s">
        <v>1190</v>
      </c>
      <c r="F541" s="12" t="s">
        <v>19</v>
      </c>
      <c r="G541" s="12" t="s">
        <v>28</v>
      </c>
      <c r="H541" s="12" t="s">
        <v>171</v>
      </c>
      <c r="I541" s="53" t="s">
        <v>1191</v>
      </c>
      <c r="J541" s="12">
        <v>479</v>
      </c>
      <c r="K5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BOŚ.6743.479.2016.KŻ</v>
      </c>
      <c r="L541" s="11">
        <v>42517</v>
      </c>
      <c r="M541" s="12" t="s">
        <v>18</v>
      </c>
      <c r="N541" s="88">
        <f>IF($F541=dane!$B$8,6743+3,(IF($F541=dane!$B$9,6743+4,(IF($F541=dane!$B$10,6743+5,6743)))))</f>
        <v>6743</v>
      </c>
      <c r="O541" s="106"/>
    </row>
    <row r="542" spans="1:15" ht="60" x14ac:dyDescent="0.25">
      <c r="A542" s="79">
        <f>IF(zgłoszenia[[#This Row],[ID]]&gt;0,A541+1,"--")</f>
        <v>539</v>
      </c>
      <c r="B542" s="14" t="s">
        <v>36</v>
      </c>
      <c r="C542" s="87">
        <v>8570</v>
      </c>
      <c r="D542" s="13">
        <v>42499</v>
      </c>
      <c r="E542" s="48" t="s">
        <v>151</v>
      </c>
      <c r="F542" s="12" t="s">
        <v>16</v>
      </c>
      <c r="G542" s="12" t="s">
        <v>29</v>
      </c>
      <c r="H542" s="12" t="s">
        <v>297</v>
      </c>
      <c r="I542" s="53" t="s">
        <v>1192</v>
      </c>
      <c r="J542" s="12">
        <v>480</v>
      </c>
      <c r="K5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BOŚ.6743.480.2016.KŻ</v>
      </c>
      <c r="L542" s="11">
        <v>42529</v>
      </c>
      <c r="M542" s="12" t="s">
        <v>18</v>
      </c>
      <c r="N542" s="88">
        <f>IF($F542=dane!$B$8,6743+3,(IF($F542=dane!$B$9,6743+4,(IF($F542=dane!$B$10,6743+5,6743)))))</f>
        <v>6743</v>
      </c>
      <c r="O542" s="106"/>
    </row>
    <row r="543" spans="1:15" ht="60" x14ac:dyDescent="0.25">
      <c r="A543" s="79">
        <f>IF(zgłoszenia[[#This Row],[ID]]&gt;0,A542+1,"--")</f>
        <v>540</v>
      </c>
      <c r="B543" s="14" t="s">
        <v>36</v>
      </c>
      <c r="C543" s="87">
        <v>8608</v>
      </c>
      <c r="D543" s="13">
        <v>42499</v>
      </c>
      <c r="E543" s="48" t="s">
        <v>1193</v>
      </c>
      <c r="F543" s="12" t="s">
        <v>19</v>
      </c>
      <c r="G543" s="12" t="s">
        <v>28</v>
      </c>
      <c r="H543" s="12" t="s">
        <v>28</v>
      </c>
      <c r="I543" s="53" t="s">
        <v>1194</v>
      </c>
      <c r="J543" s="12">
        <v>481</v>
      </c>
      <c r="K5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BOŚ.6743.481.2016.KŻ</v>
      </c>
      <c r="L543" s="11">
        <v>42517</v>
      </c>
      <c r="M543" s="12" t="s">
        <v>18</v>
      </c>
      <c r="N543" s="88">
        <f>IF($F543=dane!$B$8,6743+3,(IF($F543=dane!$B$9,6743+4,(IF($F543=dane!$B$10,6743+5,6743)))))</f>
        <v>6743</v>
      </c>
      <c r="O543" s="106"/>
    </row>
    <row r="544" spans="1:15" ht="60" x14ac:dyDescent="0.25">
      <c r="A544" s="79">
        <f>IF(zgłoszenia[[#This Row],[ID]]&gt;0,A543+1,"--")</f>
        <v>541</v>
      </c>
      <c r="B544" s="14" t="s">
        <v>36</v>
      </c>
      <c r="C544" s="87">
        <v>8610</v>
      </c>
      <c r="D544" s="13">
        <v>42499</v>
      </c>
      <c r="E544" s="48" t="s">
        <v>1195</v>
      </c>
      <c r="F544" s="12" t="s">
        <v>19</v>
      </c>
      <c r="G544" s="12" t="s">
        <v>28</v>
      </c>
      <c r="H544" s="12" t="s">
        <v>28</v>
      </c>
      <c r="I544" s="53" t="s">
        <v>1194</v>
      </c>
      <c r="J544" s="12">
        <v>483</v>
      </c>
      <c r="K5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BOŚ.6743.483.2016.KŻ</v>
      </c>
      <c r="L544" s="11">
        <v>42517</v>
      </c>
      <c r="M544" s="12" t="s">
        <v>18</v>
      </c>
      <c r="N544" s="88">
        <f>IF($F544=dane!$B$8,6743+3,(IF($F544=dane!$B$9,6743+4,(IF($F544=dane!$B$10,6743+5,6743)))))</f>
        <v>6743</v>
      </c>
      <c r="O544" s="106"/>
    </row>
    <row r="545" spans="1:15" ht="60" x14ac:dyDescent="0.25">
      <c r="A545" s="79">
        <f>IF(zgłoszenia[[#This Row],[ID]]&gt;0,A544+1,"--")</f>
        <v>542</v>
      </c>
      <c r="B545" s="14" t="s">
        <v>37</v>
      </c>
      <c r="C545" s="87">
        <v>8582</v>
      </c>
      <c r="D545" s="13">
        <v>42499</v>
      </c>
      <c r="E545" s="48" t="s">
        <v>338</v>
      </c>
      <c r="F545" s="12" t="s">
        <v>16</v>
      </c>
      <c r="G545" s="12" t="s">
        <v>23</v>
      </c>
      <c r="H545" s="12" t="s">
        <v>23</v>
      </c>
      <c r="I545" s="53" t="s">
        <v>1196</v>
      </c>
      <c r="J545" s="12">
        <v>491</v>
      </c>
      <c r="K5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BOŚ.6743.491.2016.AŁ</v>
      </c>
      <c r="L545" s="11">
        <v>42524</v>
      </c>
      <c r="M545" s="12" t="s">
        <v>18</v>
      </c>
      <c r="N545" s="88">
        <f>IF($F545=dane!$B$8,6743+3,(IF($F545=dane!$B$9,6743+4,(IF($F545=dane!$B$10,6743+5,6743)))))</f>
        <v>6743</v>
      </c>
      <c r="O545" s="106"/>
    </row>
    <row r="546" spans="1:15" ht="60" x14ac:dyDescent="0.25">
      <c r="A546" s="79">
        <f>IF(zgłoszenia[[#This Row],[ID]]&gt;0,A545+1,"--")</f>
        <v>543</v>
      </c>
      <c r="B546" s="14" t="s">
        <v>36</v>
      </c>
      <c r="C546" s="87">
        <v>8548</v>
      </c>
      <c r="D546" s="13">
        <v>42499</v>
      </c>
      <c r="E546" s="48" t="s">
        <v>1197</v>
      </c>
      <c r="F546" s="12" t="s">
        <v>19</v>
      </c>
      <c r="G546" s="12" t="s">
        <v>28</v>
      </c>
      <c r="H546" s="12" t="s">
        <v>129</v>
      </c>
      <c r="I546" s="53" t="s">
        <v>1198</v>
      </c>
      <c r="J546" s="12">
        <v>484</v>
      </c>
      <c r="K5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BOŚ.6743.484.2016.KŻ</v>
      </c>
      <c r="L546" s="11">
        <v>42517</v>
      </c>
      <c r="M546" s="12" t="s">
        <v>18</v>
      </c>
      <c r="N546" s="88">
        <f>IF($F546=dane!$B$8,6743+3,(IF($F546=dane!$B$9,6743+4,(IF($F546=dane!$B$10,6743+5,6743)))))</f>
        <v>6743</v>
      </c>
      <c r="O546" s="106"/>
    </row>
    <row r="547" spans="1:15" ht="60" x14ac:dyDescent="0.25">
      <c r="A547" s="79">
        <f>IF(zgłoszenia[[#This Row],[ID]]&gt;0,A546+1,"--")</f>
        <v>544</v>
      </c>
      <c r="B547" s="14" t="s">
        <v>42</v>
      </c>
      <c r="C547" s="87">
        <v>8613</v>
      </c>
      <c r="D547" s="13">
        <v>42499</v>
      </c>
      <c r="E547" s="48" t="s">
        <v>1199</v>
      </c>
      <c r="F547" s="12" t="s">
        <v>16</v>
      </c>
      <c r="G547" s="12" t="s">
        <v>17</v>
      </c>
      <c r="H547" s="12" t="s">
        <v>969</v>
      </c>
      <c r="I547" s="53" t="s">
        <v>1200</v>
      </c>
      <c r="J547" s="12">
        <v>502</v>
      </c>
      <c r="K5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BOŚ.6743.502.2016.MS</v>
      </c>
      <c r="L547" s="11">
        <v>42528</v>
      </c>
      <c r="M547" s="12" t="s">
        <v>18</v>
      </c>
      <c r="N547" s="88">
        <f>IF($F547=dane!$B$8,6743+3,(IF($F547=dane!$B$9,6743+4,(IF($F547=dane!$B$10,6743+5,6743)))))</f>
        <v>6743</v>
      </c>
      <c r="O547" s="106"/>
    </row>
    <row r="548" spans="1:15" ht="60" x14ac:dyDescent="0.25">
      <c r="A548" s="79">
        <f>IF(zgłoszenia[[#This Row],[ID]]&gt;0,A547+1,"--")</f>
        <v>545</v>
      </c>
      <c r="B548" s="14" t="s">
        <v>63</v>
      </c>
      <c r="C548" s="87">
        <v>8611</v>
      </c>
      <c r="D548" s="13">
        <v>42499</v>
      </c>
      <c r="E548" s="48" t="s">
        <v>1201</v>
      </c>
      <c r="F548" s="12" t="s">
        <v>16</v>
      </c>
      <c r="G548" s="12" t="s">
        <v>28</v>
      </c>
      <c r="H548" s="12" t="s">
        <v>759</v>
      </c>
      <c r="I548" s="53" t="s">
        <v>760</v>
      </c>
      <c r="J548" s="12">
        <v>489</v>
      </c>
      <c r="K5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BOŚ.6743.489.2016.AP</v>
      </c>
      <c r="L548" s="11">
        <v>42530</v>
      </c>
      <c r="M548" s="12" t="s">
        <v>18</v>
      </c>
      <c r="N548" s="88">
        <f>IF($F548=dane!$B$8,6743+3,(IF($F548=dane!$B$9,6743+4,(IF($F548=dane!$B$10,6743+5,6743)))))</f>
        <v>6743</v>
      </c>
      <c r="O548" s="106"/>
    </row>
    <row r="549" spans="1:15" ht="30" x14ac:dyDescent="0.25">
      <c r="A549" s="79">
        <f>IF(zgłoszenia[[#This Row],[ID]]&gt;0,A548+1,"--")</f>
        <v>546</v>
      </c>
      <c r="B549" s="14" t="s">
        <v>36</v>
      </c>
      <c r="C549" s="87">
        <v>8644</v>
      </c>
      <c r="D549" s="13">
        <v>42500</v>
      </c>
      <c r="E549" s="48" t="s">
        <v>64</v>
      </c>
      <c r="F549" s="12" t="s">
        <v>82</v>
      </c>
      <c r="G549" s="12" t="s">
        <v>31</v>
      </c>
      <c r="H549" s="12" t="s">
        <v>1202</v>
      </c>
      <c r="I549" s="53" t="s">
        <v>1203</v>
      </c>
      <c r="J549" s="12">
        <v>68</v>
      </c>
      <c r="K5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BOŚ.6746.68.2016.KŻ</v>
      </c>
      <c r="L549" s="11">
        <v>42517</v>
      </c>
      <c r="M549" s="12" t="s">
        <v>21</v>
      </c>
      <c r="N549" s="88">
        <f>IF($F549=dane!$B$8,6743+3,(IF($F549=dane!$B$9,6743+4,(IF($F549=dane!$B$10,6743+5,6743)))))</f>
        <v>6746</v>
      </c>
      <c r="O549" s="106"/>
    </row>
    <row r="550" spans="1:15" ht="60" x14ac:dyDescent="0.25">
      <c r="A550" s="79">
        <f>IF(zgłoszenia[[#This Row],[ID]]&gt;0,A549+1,"--")</f>
        <v>547</v>
      </c>
      <c r="B550" s="14" t="s">
        <v>36</v>
      </c>
      <c r="C550" s="87">
        <v>8766</v>
      </c>
      <c r="D550" s="13">
        <v>42500</v>
      </c>
      <c r="E550" s="48" t="s">
        <v>64</v>
      </c>
      <c r="F550" s="12" t="s">
        <v>82</v>
      </c>
      <c r="G550" s="12" t="s">
        <v>28</v>
      </c>
      <c r="H550" s="12" t="s">
        <v>155</v>
      </c>
      <c r="I550" s="53" t="s">
        <v>1204</v>
      </c>
      <c r="J550" s="12">
        <v>69</v>
      </c>
      <c r="K5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BOŚ.6746.69.2016.KŻ</v>
      </c>
      <c r="L550" s="11">
        <v>42530</v>
      </c>
      <c r="M550" s="12" t="s">
        <v>18</v>
      </c>
      <c r="N550" s="88">
        <f>IF($F550=dane!$B$8,6743+3,(IF($F550=dane!$B$9,6743+4,(IF($F550=dane!$B$10,6743+5,6743)))))</f>
        <v>6746</v>
      </c>
      <c r="O550" s="106">
        <v>1</v>
      </c>
    </row>
    <row r="551" spans="1:15" ht="60" x14ac:dyDescent="0.25">
      <c r="A551" s="79">
        <f>IF(zgłoszenia[[#This Row],[ID]]&gt;0,A550+1,"--")</f>
        <v>548</v>
      </c>
      <c r="B551" s="14" t="s">
        <v>209</v>
      </c>
      <c r="C551" s="87">
        <v>8675</v>
      </c>
      <c r="D551" s="13">
        <v>42500</v>
      </c>
      <c r="E551" s="48" t="s">
        <v>1205</v>
      </c>
      <c r="F551" s="12" t="s">
        <v>16</v>
      </c>
      <c r="G551" s="12" t="s">
        <v>28</v>
      </c>
      <c r="H551" s="12" t="s">
        <v>122</v>
      </c>
      <c r="I551" s="53" t="s">
        <v>1206</v>
      </c>
      <c r="J551" s="12">
        <v>490</v>
      </c>
      <c r="K5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BOŚ.6743.490.2016.SR</v>
      </c>
      <c r="L551" s="11">
        <v>42529</v>
      </c>
      <c r="M551" s="12" t="s">
        <v>18</v>
      </c>
      <c r="N551" s="88">
        <f>IF($F551=dane!$B$8,6743+3,(IF($F551=dane!$B$9,6743+4,(IF($F551=dane!$B$10,6743+5,6743)))))</f>
        <v>6743</v>
      </c>
      <c r="O551" s="106"/>
    </row>
    <row r="552" spans="1:15" ht="60" x14ac:dyDescent="0.25">
      <c r="A552" s="79">
        <f>IF(zgłoszenia[[#This Row],[ID]]&gt;0,A551+1,"--")</f>
        <v>549</v>
      </c>
      <c r="B552" s="14" t="s">
        <v>1178</v>
      </c>
      <c r="C552" s="87">
        <v>8715</v>
      </c>
      <c r="D552" s="13">
        <v>42500</v>
      </c>
      <c r="E552" s="48" t="s">
        <v>1207</v>
      </c>
      <c r="F552" s="12" t="s">
        <v>82</v>
      </c>
      <c r="G552" s="12" t="s">
        <v>29</v>
      </c>
      <c r="H552" s="12" t="s">
        <v>29</v>
      </c>
      <c r="I552" s="53" t="s">
        <v>1208</v>
      </c>
      <c r="J552" s="12">
        <v>74</v>
      </c>
      <c r="K552" s="5" t="s">
        <v>1242</v>
      </c>
      <c r="L552" s="11">
        <v>42534</v>
      </c>
      <c r="M552" s="12" t="s">
        <v>18</v>
      </c>
      <c r="N552" s="88">
        <f>IF($F552=dane!$B$8,6743+3,(IF($F552=dane!$B$9,6743+4,(IF($F552=dane!$B$10,6743+5,6743)))))</f>
        <v>6746</v>
      </c>
      <c r="O552" s="106"/>
    </row>
    <row r="553" spans="1:15" ht="60" x14ac:dyDescent="0.25">
      <c r="A553" s="79">
        <f>IF(zgłoszenia[[#This Row],[ID]]&gt;0,A552+1,"--")</f>
        <v>550</v>
      </c>
      <c r="B553" s="14" t="s">
        <v>42</v>
      </c>
      <c r="C553" s="87">
        <v>8737</v>
      </c>
      <c r="D553" s="13">
        <v>42500</v>
      </c>
      <c r="E553" s="48" t="s">
        <v>126</v>
      </c>
      <c r="F553" s="12" t="s">
        <v>16</v>
      </c>
      <c r="G553" s="12" t="s">
        <v>17</v>
      </c>
      <c r="H553" s="12" t="s">
        <v>1209</v>
      </c>
      <c r="I553" s="53" t="s">
        <v>1210</v>
      </c>
      <c r="J553" s="12">
        <v>504</v>
      </c>
      <c r="K5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BOŚ.6743.504.2016.MS</v>
      </c>
      <c r="L553" s="11">
        <v>42527</v>
      </c>
      <c r="M553" s="12" t="s">
        <v>18</v>
      </c>
      <c r="N553" s="88">
        <f>IF($F553=dane!$B$8,6743+3,(IF($F553=dane!$B$9,6743+4,(IF($F553=dane!$B$10,6743+5,6743)))))</f>
        <v>6743</v>
      </c>
      <c r="O553" s="106"/>
    </row>
    <row r="554" spans="1:15" ht="45" x14ac:dyDescent="0.25">
      <c r="A554" s="79">
        <f>IF(zgłoszenia[[#This Row],[ID]]&gt;0,A553+1,"--")</f>
        <v>551</v>
      </c>
      <c r="B554" s="14" t="s">
        <v>63</v>
      </c>
      <c r="C554" s="87">
        <v>8720</v>
      </c>
      <c r="D554" s="13">
        <v>42500</v>
      </c>
      <c r="E554" s="48" t="s">
        <v>1211</v>
      </c>
      <c r="F554" s="12" t="s">
        <v>19</v>
      </c>
      <c r="G554" s="12" t="s">
        <v>28</v>
      </c>
      <c r="H554" s="12" t="s">
        <v>129</v>
      </c>
      <c r="I554" s="53" t="s">
        <v>1212</v>
      </c>
      <c r="J554" s="12">
        <v>495</v>
      </c>
      <c r="K5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BOŚ.6743.495.2016.AP</v>
      </c>
      <c r="L554" s="11">
        <v>42501</v>
      </c>
      <c r="M554" s="12" t="s">
        <v>60</v>
      </c>
      <c r="N554" s="88">
        <f>IF($F554=dane!$B$8,6743+3,(IF($F554=dane!$B$9,6743+4,(IF($F554=dane!$B$10,6743+5,6743)))))</f>
        <v>6743</v>
      </c>
      <c r="O554" s="106"/>
    </row>
    <row r="555" spans="1:15" ht="30" x14ac:dyDescent="0.25">
      <c r="A555" s="79">
        <f>IF(zgłoszenia[[#This Row],[ID]]&gt;0,A554+1,"--")</f>
        <v>552</v>
      </c>
      <c r="B555" s="14" t="s">
        <v>63</v>
      </c>
      <c r="C555" s="87">
        <v>8798</v>
      </c>
      <c r="D555" s="13">
        <v>42501</v>
      </c>
      <c r="E555" s="48" t="s">
        <v>126</v>
      </c>
      <c r="F555" s="12" t="s">
        <v>16</v>
      </c>
      <c r="G555" s="12" t="s">
        <v>29</v>
      </c>
      <c r="H555" s="12" t="s">
        <v>1214</v>
      </c>
      <c r="I555" s="53" t="s">
        <v>1215</v>
      </c>
      <c r="J555" s="12">
        <v>511</v>
      </c>
      <c r="K5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BOŚ.6743.511.2016.AP</v>
      </c>
      <c r="L555" s="11"/>
      <c r="M555" s="12"/>
      <c r="N555" s="88">
        <f>IF($F555=dane!$B$8,6743+3,(IF($F555=dane!$B$9,6743+4,(IF($F555=dane!$B$10,6743+5,6743)))))</f>
        <v>6743</v>
      </c>
      <c r="O555" s="106"/>
    </row>
    <row r="556" spans="1:15" ht="60" x14ac:dyDescent="0.25">
      <c r="A556" s="79">
        <f>IF(zgłoszenia[[#This Row],[ID]]&gt;0,A555+1,"--")</f>
        <v>553</v>
      </c>
      <c r="B556" s="14" t="s">
        <v>42</v>
      </c>
      <c r="C556" s="87">
        <v>8828</v>
      </c>
      <c r="D556" s="13">
        <v>42501</v>
      </c>
      <c r="E556" s="48" t="s">
        <v>1216</v>
      </c>
      <c r="F556" s="12" t="s">
        <v>24</v>
      </c>
      <c r="G556" s="12" t="s">
        <v>17</v>
      </c>
      <c r="H556" s="12" t="s">
        <v>887</v>
      </c>
      <c r="I556" s="53" t="s">
        <v>1217</v>
      </c>
      <c r="J556" s="12">
        <v>506</v>
      </c>
      <c r="K5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BOŚ.6743.506.2016.MS</v>
      </c>
      <c r="L556" s="11">
        <v>42530</v>
      </c>
      <c r="M556" s="12" t="s">
        <v>18</v>
      </c>
      <c r="N556" s="88">
        <f>IF($F556=dane!$B$8,6743+3,(IF($F556=dane!$B$9,6743+4,(IF($F556=dane!$B$10,6743+5,6743)))))</f>
        <v>6743</v>
      </c>
      <c r="O556" s="106"/>
    </row>
    <row r="557" spans="1:15" ht="60" x14ac:dyDescent="0.25">
      <c r="A557" s="79">
        <f>IF(zgłoszenia[[#This Row],[ID]]&gt;0,A556+1,"--")</f>
        <v>554</v>
      </c>
      <c r="B557" s="14" t="s">
        <v>37</v>
      </c>
      <c r="C557" s="87">
        <v>8820</v>
      </c>
      <c r="D557" s="13">
        <v>42501</v>
      </c>
      <c r="E557" s="48" t="s">
        <v>338</v>
      </c>
      <c r="F557" s="12" t="s">
        <v>16</v>
      </c>
      <c r="G557" s="12" t="s">
        <v>32</v>
      </c>
      <c r="H557" s="12" t="s">
        <v>152</v>
      </c>
      <c r="I557" s="53" t="s">
        <v>1218</v>
      </c>
      <c r="J557" s="12">
        <v>513</v>
      </c>
      <c r="K5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BOŚ.6743.513.2016.AŁ</v>
      </c>
      <c r="L557" s="11">
        <v>42524</v>
      </c>
      <c r="M557" s="12" t="s">
        <v>18</v>
      </c>
      <c r="N557" s="88">
        <f>IF($F557=dane!$B$8,6743+3,(IF($F557=dane!$B$9,6743+4,(IF($F557=dane!$B$10,6743+5,6743)))))</f>
        <v>6743</v>
      </c>
      <c r="O557" s="106"/>
    </row>
    <row r="558" spans="1:15" ht="30" x14ac:dyDescent="0.25">
      <c r="A558" s="79">
        <f>IF(zgłoszenia[[#This Row],[ID]]&gt;0,A557+1,"--")</f>
        <v>555</v>
      </c>
      <c r="B558" s="14" t="s">
        <v>42</v>
      </c>
      <c r="C558" s="87">
        <v>8821</v>
      </c>
      <c r="D558" s="13">
        <v>42501</v>
      </c>
      <c r="E558" s="48" t="s">
        <v>1219</v>
      </c>
      <c r="F558" s="12" t="s">
        <v>16</v>
      </c>
      <c r="G558" s="12" t="s">
        <v>17</v>
      </c>
      <c r="H558" s="12" t="s">
        <v>1220</v>
      </c>
      <c r="I558" s="53" t="s">
        <v>1221</v>
      </c>
      <c r="J558" s="12">
        <v>505</v>
      </c>
      <c r="K5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BOŚ.6743.505.2016.MS</v>
      </c>
      <c r="L558" s="11">
        <v>42550</v>
      </c>
      <c r="M558" s="12" t="s">
        <v>21</v>
      </c>
      <c r="N558" s="88">
        <f>IF($F558=dane!$B$8,6743+3,(IF($F558=dane!$B$9,6743+4,(IF($F558=dane!$B$10,6743+5,6743)))))</f>
        <v>6743</v>
      </c>
      <c r="O558" s="106"/>
    </row>
    <row r="559" spans="1:15" ht="60" x14ac:dyDescent="0.25">
      <c r="A559" s="79">
        <f>IF(zgłoszenia[[#This Row],[ID]]&gt;0,A558+1,"--")</f>
        <v>556</v>
      </c>
      <c r="B559" s="14" t="s">
        <v>37</v>
      </c>
      <c r="C559" s="87">
        <v>8864</v>
      </c>
      <c r="D559" s="13">
        <v>42501</v>
      </c>
      <c r="E559" s="48" t="s">
        <v>1222</v>
      </c>
      <c r="F559" s="12" t="s">
        <v>16</v>
      </c>
      <c r="G559" s="12" t="s">
        <v>32</v>
      </c>
      <c r="H559" s="12" t="s">
        <v>32</v>
      </c>
      <c r="I559" s="53" t="s">
        <v>1223</v>
      </c>
      <c r="J559" s="12">
        <v>517</v>
      </c>
      <c r="K5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BOŚ.6743.517.2016.AŁ</v>
      </c>
      <c r="L559" s="11">
        <v>42509</v>
      </c>
      <c r="M559" s="12" t="s">
        <v>18</v>
      </c>
      <c r="N559" s="88">
        <f>IF($F559=dane!$B$8,6743+3,(IF($F559=dane!$B$9,6743+4,(IF($F559=dane!$B$10,6743+5,6743)))))</f>
        <v>6743</v>
      </c>
      <c r="O559" s="106"/>
    </row>
    <row r="560" spans="1:15" ht="60" x14ac:dyDescent="0.25">
      <c r="A560" s="79">
        <f>IF(zgłoszenia[[#This Row],[ID]]&gt;0,A559+1,"--")</f>
        <v>557</v>
      </c>
      <c r="B560" s="14" t="s">
        <v>36</v>
      </c>
      <c r="C560" s="87">
        <v>8811</v>
      </c>
      <c r="D560" s="13">
        <v>42501</v>
      </c>
      <c r="E560" s="48" t="s">
        <v>1224</v>
      </c>
      <c r="F560" s="12" t="s">
        <v>19</v>
      </c>
      <c r="G560" s="12" t="s">
        <v>28</v>
      </c>
      <c r="H560" s="12" t="s">
        <v>28</v>
      </c>
      <c r="I560" s="53" t="s">
        <v>1225</v>
      </c>
      <c r="J560" s="12">
        <v>507</v>
      </c>
      <c r="K5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BOŚ.6743.507.2016.KŻ</v>
      </c>
      <c r="L560" s="11">
        <v>42550</v>
      </c>
      <c r="M560" s="12" t="s">
        <v>21</v>
      </c>
      <c r="N560" s="88">
        <f>IF($F560=dane!$B$8,6743+3,(IF($F560=dane!$B$9,6743+4,(IF($F560=dane!$B$10,6743+5,6743)))))</f>
        <v>6743</v>
      </c>
      <c r="O560" s="106"/>
    </row>
    <row r="561" spans="1:15" ht="30" x14ac:dyDescent="0.25">
      <c r="A561" s="79">
        <f>IF(zgłoszenia[[#This Row],[ID]]&gt;0,A560+1,"--")</f>
        <v>558</v>
      </c>
      <c r="B561" s="14" t="s">
        <v>36</v>
      </c>
      <c r="C561" s="87">
        <v>8949</v>
      </c>
      <c r="D561" s="13">
        <v>42502</v>
      </c>
      <c r="E561" s="48" t="s">
        <v>1226</v>
      </c>
      <c r="F561" s="12" t="s">
        <v>19</v>
      </c>
      <c r="G561" s="12" t="s">
        <v>28</v>
      </c>
      <c r="H561" s="12" t="s">
        <v>28</v>
      </c>
      <c r="I561" s="53" t="s">
        <v>1227</v>
      </c>
      <c r="J561" s="12">
        <v>520</v>
      </c>
      <c r="K5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BOŚ.6743.520.2016.KŻ</v>
      </c>
      <c r="L561" s="11">
        <v>42514</v>
      </c>
      <c r="M561" s="12" t="s">
        <v>21</v>
      </c>
      <c r="N561" s="88">
        <f>IF($F561=dane!$B$8,6743+3,(IF($F561=dane!$B$9,6743+4,(IF($F561=dane!$B$10,6743+5,6743)))))</f>
        <v>6743</v>
      </c>
      <c r="O561" s="106"/>
    </row>
    <row r="562" spans="1:15" ht="60" x14ac:dyDescent="0.25">
      <c r="A562" s="79">
        <f>IF(zgłoszenia[[#This Row],[ID]]&gt;0,A561+1,"--")</f>
        <v>559</v>
      </c>
      <c r="B562" s="14" t="s">
        <v>42</v>
      </c>
      <c r="C562" s="87">
        <v>8960</v>
      </c>
      <c r="D562" s="13">
        <v>42502</v>
      </c>
      <c r="E562" s="48" t="s">
        <v>1229</v>
      </c>
      <c r="F562" s="12" t="s">
        <v>81</v>
      </c>
      <c r="G562" s="12" t="s">
        <v>17</v>
      </c>
      <c r="H562" s="12" t="s">
        <v>1230</v>
      </c>
      <c r="I562" s="53" t="s">
        <v>685</v>
      </c>
      <c r="J562" s="12">
        <v>36</v>
      </c>
      <c r="K5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BOŚ.6748.36.2016.MS</v>
      </c>
      <c r="L562" s="11">
        <v>42531</v>
      </c>
      <c r="M562" s="12" t="s">
        <v>18</v>
      </c>
      <c r="N562" s="88">
        <f>IF($F562=dane!$B$8,6743+3,(IF($F562=dane!$B$9,6743+4,(IF($F562=dane!$B$10,6743+5,6743)))))</f>
        <v>6748</v>
      </c>
      <c r="O562" s="106"/>
    </row>
    <row r="563" spans="1:15" ht="60" x14ac:dyDescent="0.25">
      <c r="A563" s="79">
        <f>IF(zgłoszenia[[#This Row],[ID]]&gt;0,A562+1,"--")</f>
        <v>560</v>
      </c>
      <c r="B563" s="14" t="s">
        <v>11</v>
      </c>
      <c r="C563" s="87">
        <v>9060</v>
      </c>
      <c r="D563" s="13">
        <v>42503</v>
      </c>
      <c r="E563" s="48" t="s">
        <v>1231</v>
      </c>
      <c r="F563" s="12" t="s">
        <v>16</v>
      </c>
      <c r="G563" s="12" t="s">
        <v>31</v>
      </c>
      <c r="H563" s="12" t="s">
        <v>185</v>
      </c>
      <c r="I563" s="53" t="s">
        <v>1232</v>
      </c>
      <c r="J563" s="12">
        <v>524</v>
      </c>
      <c r="K5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BOŚ.6743.524.2016.AA</v>
      </c>
      <c r="L563" s="11">
        <v>42521</v>
      </c>
      <c r="M563" s="12" t="s">
        <v>18</v>
      </c>
      <c r="N563" s="88">
        <f>IF($F563=dane!$B$8,6743+3,(IF($F563=dane!$B$9,6743+4,(IF($F563=dane!$B$10,6743+5,6743)))))</f>
        <v>6743</v>
      </c>
      <c r="O563" s="106"/>
    </row>
    <row r="564" spans="1:15" ht="60" x14ac:dyDescent="0.25">
      <c r="A564" s="79">
        <f>IF(zgłoszenia[[#This Row],[ID]]&gt;0,A563+1,"--")</f>
        <v>561</v>
      </c>
      <c r="B564" s="14" t="s">
        <v>209</v>
      </c>
      <c r="C564" s="87">
        <v>9059</v>
      </c>
      <c r="D564" s="13">
        <v>42503</v>
      </c>
      <c r="E564" s="48" t="s">
        <v>1233</v>
      </c>
      <c r="F564" s="12" t="s">
        <v>19</v>
      </c>
      <c r="G564" s="12" t="s">
        <v>28</v>
      </c>
      <c r="H564" s="12" t="s">
        <v>171</v>
      </c>
      <c r="I564" s="53" t="s">
        <v>1234</v>
      </c>
      <c r="J564" s="12">
        <v>518</v>
      </c>
      <c r="K5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BOŚ.6743.518.2016.SR</v>
      </c>
      <c r="L564" s="11">
        <v>42517</v>
      </c>
      <c r="M564" s="12" t="s">
        <v>18</v>
      </c>
      <c r="N564" s="88">
        <f>IF($F564=dane!$B$8,6743+3,(IF($F564=dane!$B$9,6743+4,(IF($F564=dane!$B$10,6743+5,6743)))))</f>
        <v>6743</v>
      </c>
      <c r="O564" s="106"/>
    </row>
    <row r="565" spans="1:15" ht="30" x14ac:dyDescent="0.25">
      <c r="A565" s="79">
        <f>IF(zgłoszenia[[#This Row],[ID]]&gt;0,A564+1,"--")</f>
        <v>562</v>
      </c>
      <c r="B565" s="14" t="s">
        <v>1178</v>
      </c>
      <c r="C565" s="87">
        <v>9056</v>
      </c>
      <c r="D565" s="13">
        <v>42503</v>
      </c>
      <c r="E565" s="48" t="s">
        <v>1235</v>
      </c>
      <c r="F565" s="12" t="s">
        <v>16</v>
      </c>
      <c r="G565" s="12" t="s">
        <v>28</v>
      </c>
      <c r="H565" s="12" t="s">
        <v>129</v>
      </c>
      <c r="I565" s="53" t="s">
        <v>1236</v>
      </c>
      <c r="J565" s="12">
        <v>510</v>
      </c>
      <c r="K5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BOŚ.6743.510.2016.EJ</v>
      </c>
      <c r="L565" s="11">
        <v>42527</v>
      </c>
      <c r="M565" s="12" t="s">
        <v>21</v>
      </c>
      <c r="N565" s="88">
        <f>IF($F565=dane!$B$8,6743+3,(IF($F565=dane!$B$9,6743+4,(IF($F565=dane!$B$10,6743+5,6743)))))</f>
        <v>6743</v>
      </c>
      <c r="O565" s="106"/>
    </row>
    <row r="566" spans="1:15" ht="60" x14ac:dyDescent="0.25">
      <c r="A566" s="79">
        <f>IF(zgłoszenia[[#This Row],[ID]]&gt;0,A565+1,"--")</f>
        <v>563</v>
      </c>
      <c r="B566" s="14" t="s">
        <v>209</v>
      </c>
      <c r="C566" s="87">
        <v>9046</v>
      </c>
      <c r="D566" s="13">
        <v>42503</v>
      </c>
      <c r="E566" s="48" t="s">
        <v>263</v>
      </c>
      <c r="F566" s="12" t="s">
        <v>16</v>
      </c>
      <c r="G566" s="12" t="s">
        <v>31</v>
      </c>
      <c r="H566" s="12" t="s">
        <v>1237</v>
      </c>
      <c r="I566" s="53" t="s">
        <v>1238</v>
      </c>
      <c r="J566" s="12">
        <v>519</v>
      </c>
      <c r="K5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BOŚ.6743.519.2016.SR</v>
      </c>
      <c r="L566" s="11">
        <v>42517</v>
      </c>
      <c r="M566" s="12" t="s">
        <v>18</v>
      </c>
      <c r="N566" s="88">
        <f>IF($F566=dane!$B$8,6743+3,(IF($F566=dane!$B$9,6743+4,(IF($F566=dane!$B$10,6743+5,6743)))))</f>
        <v>6743</v>
      </c>
      <c r="O566" s="106"/>
    </row>
    <row r="567" spans="1:15" ht="30" x14ac:dyDescent="0.25">
      <c r="A567" s="79">
        <f>IF(zgłoszenia[[#This Row],[ID]]&gt;0,A566+1,"--")</f>
        <v>564</v>
      </c>
      <c r="B567" s="14" t="s">
        <v>1178</v>
      </c>
      <c r="C567" s="87">
        <v>8974</v>
      </c>
      <c r="D567" s="13">
        <v>42502</v>
      </c>
      <c r="E567" s="48" t="s">
        <v>1239</v>
      </c>
      <c r="F567" s="12" t="s">
        <v>24</v>
      </c>
      <c r="G567" s="12" t="s">
        <v>23</v>
      </c>
      <c r="H567" s="12" t="s">
        <v>1240</v>
      </c>
      <c r="I567" s="53" t="s">
        <v>1241</v>
      </c>
      <c r="J567" s="12">
        <v>509</v>
      </c>
      <c r="K567" s="5" t="s">
        <v>1244</v>
      </c>
      <c r="L567" s="11">
        <v>42522</v>
      </c>
      <c r="M567" s="12"/>
      <c r="N567" s="88">
        <f>IF($F567=dane!$B$8,6743+3,(IF($F567=dane!$B$9,6743+4,(IF($F567=dane!$B$10,6743+5,6743)))))</f>
        <v>6743</v>
      </c>
      <c r="O567" s="106"/>
    </row>
    <row r="568" spans="1:15" ht="60" x14ac:dyDescent="0.25">
      <c r="A568" s="79">
        <f>IF(zgłoszenia[[#This Row],[ID]]&gt;0,A567+1,"--")</f>
        <v>565</v>
      </c>
      <c r="B568" s="14" t="s">
        <v>63</v>
      </c>
      <c r="C568" s="87">
        <v>8979</v>
      </c>
      <c r="D568" s="13">
        <v>42502</v>
      </c>
      <c r="E568" s="48" t="s">
        <v>999</v>
      </c>
      <c r="F568" s="12" t="s">
        <v>16</v>
      </c>
      <c r="G568" s="12" t="s">
        <v>28</v>
      </c>
      <c r="H568" s="12" t="s">
        <v>28</v>
      </c>
      <c r="I568" s="53" t="s">
        <v>244</v>
      </c>
      <c r="J568" s="12">
        <v>512</v>
      </c>
      <c r="K5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BOŚ.6743.512.2016.AP</v>
      </c>
      <c r="L568" s="11">
        <v>42530</v>
      </c>
      <c r="M568" s="12" t="s">
        <v>18</v>
      </c>
      <c r="N568" s="88">
        <f>IF($F568=dane!$B$8,6743+3,(IF($F568=dane!$B$9,6743+4,(IF($F568=dane!$B$10,6743+5,6743)))))</f>
        <v>6743</v>
      </c>
      <c r="O568" s="106"/>
    </row>
    <row r="569" spans="1:15" ht="60" x14ac:dyDescent="0.25">
      <c r="A569" s="79">
        <f>IF(zgłoszenia[[#This Row],[ID]]&gt;0,A568+1,"--")</f>
        <v>566</v>
      </c>
      <c r="B569" s="14" t="s">
        <v>37</v>
      </c>
      <c r="C569" s="87">
        <v>9222</v>
      </c>
      <c r="D569" s="13">
        <v>42506</v>
      </c>
      <c r="E569" s="48" t="s">
        <v>513</v>
      </c>
      <c r="F569" s="12" t="s">
        <v>82</v>
      </c>
      <c r="G569" s="12" t="s">
        <v>32</v>
      </c>
      <c r="H569" s="12" t="s">
        <v>763</v>
      </c>
      <c r="I569" s="53" t="s">
        <v>1245</v>
      </c>
      <c r="J569" s="12">
        <v>77</v>
      </c>
      <c r="K5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BOŚ.6746.77.2016.AŁ</v>
      </c>
      <c r="L569" s="11">
        <v>42536</v>
      </c>
      <c r="M569" s="12" t="s">
        <v>18</v>
      </c>
      <c r="N569" s="88">
        <f>IF($F569=dane!$B$8,6743+3,(IF($F569=dane!$B$9,6743+4,(IF($F569=dane!$B$10,6743+5,6743)))))</f>
        <v>6746</v>
      </c>
      <c r="O569" s="106"/>
    </row>
    <row r="570" spans="1:15" ht="60" x14ac:dyDescent="0.25">
      <c r="A570" s="79">
        <f>IF(zgłoszenia[[#This Row],[ID]]&gt;0,A569+1,"--")</f>
        <v>567</v>
      </c>
      <c r="B570" s="14" t="s">
        <v>42</v>
      </c>
      <c r="C570" s="87">
        <v>9225</v>
      </c>
      <c r="D570" s="13">
        <v>42506</v>
      </c>
      <c r="E570" s="48" t="s">
        <v>738</v>
      </c>
      <c r="F570" s="12" t="s">
        <v>16</v>
      </c>
      <c r="G570" s="12" t="s">
        <v>17</v>
      </c>
      <c r="H570" s="12" t="s">
        <v>17</v>
      </c>
      <c r="I570" s="53" t="s">
        <v>1246</v>
      </c>
      <c r="J570" s="12">
        <v>523</v>
      </c>
      <c r="K5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BOŚ.6743.523.2016.MS</v>
      </c>
      <c r="L570" s="11">
        <v>42531</v>
      </c>
      <c r="M570" s="12" t="s">
        <v>18</v>
      </c>
      <c r="N570" s="88">
        <f>IF($F570=dane!$B$8,6743+3,(IF($F570=dane!$B$9,6743+4,(IF($F570=dane!$B$10,6743+5,6743)))))</f>
        <v>6743</v>
      </c>
      <c r="O570" s="106"/>
    </row>
    <row r="571" spans="1:15" ht="60" x14ac:dyDescent="0.25">
      <c r="A571" s="79">
        <f>IF(zgłoszenia[[#This Row],[ID]]&gt;0,A570+1,"--")</f>
        <v>568</v>
      </c>
      <c r="B571" s="14" t="s">
        <v>43</v>
      </c>
      <c r="C571" s="87">
        <v>9195</v>
      </c>
      <c r="D571" s="13">
        <v>42506</v>
      </c>
      <c r="E571" s="48" t="s">
        <v>1247</v>
      </c>
      <c r="F571" s="12" t="s">
        <v>16</v>
      </c>
      <c r="G571" s="12" t="s">
        <v>20</v>
      </c>
      <c r="H571" s="12" t="s">
        <v>806</v>
      </c>
      <c r="I571" s="53" t="s">
        <v>1248</v>
      </c>
      <c r="J571" s="12">
        <v>546</v>
      </c>
      <c r="K5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BOŚ.6743.546.2016.ŁD</v>
      </c>
      <c r="L571" s="11">
        <v>42536</v>
      </c>
      <c r="M571" s="12" t="s">
        <v>18</v>
      </c>
      <c r="N571" s="88">
        <f>IF($F571=dane!$B$8,6743+3,(IF($F571=dane!$B$9,6743+4,(IF($F571=dane!$B$10,6743+5,6743)))))</f>
        <v>6743</v>
      </c>
      <c r="O571" s="106"/>
    </row>
    <row r="572" spans="1:15" ht="30" x14ac:dyDescent="0.25">
      <c r="A572" s="79">
        <f>IF(zgłoszenia[[#This Row],[ID]]&gt;0,A571+1,"--")</f>
        <v>569</v>
      </c>
      <c r="B572" s="14" t="s">
        <v>42</v>
      </c>
      <c r="C572" s="87">
        <v>9166</v>
      </c>
      <c r="D572" s="13">
        <v>42506</v>
      </c>
      <c r="E572" s="48" t="s">
        <v>151</v>
      </c>
      <c r="F572" s="12" t="s">
        <v>16</v>
      </c>
      <c r="G572" s="12" t="s">
        <v>17</v>
      </c>
      <c r="H572" s="12" t="s">
        <v>841</v>
      </c>
      <c r="I572" s="53" t="s">
        <v>1249</v>
      </c>
      <c r="J572" s="12">
        <v>522</v>
      </c>
      <c r="K5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BOŚ.6743.522.2016.MS</v>
      </c>
      <c r="L572" s="11">
        <v>42536</v>
      </c>
      <c r="M572" s="12"/>
      <c r="N572" s="88">
        <f>IF($F572=dane!$B$8,6743+3,(IF($F572=dane!$B$9,6743+4,(IF($F572=dane!$B$10,6743+5,6743)))))</f>
        <v>6743</v>
      </c>
      <c r="O572" s="106"/>
    </row>
    <row r="573" spans="1:15" ht="45" x14ac:dyDescent="0.25">
      <c r="A573" s="79">
        <f>IF(zgłoszenia[[#This Row],[ID]]&gt;0,A572+1,"--")</f>
        <v>570</v>
      </c>
      <c r="B573" s="14" t="s">
        <v>1178</v>
      </c>
      <c r="C573" s="87">
        <v>9202</v>
      </c>
      <c r="D573" s="13">
        <v>42506</v>
      </c>
      <c r="E573" s="48" t="s">
        <v>1250</v>
      </c>
      <c r="F573" s="12" t="s">
        <v>16</v>
      </c>
      <c r="G573" s="12" t="s">
        <v>31</v>
      </c>
      <c r="H573" s="12" t="s">
        <v>31</v>
      </c>
      <c r="I573" s="53" t="s">
        <v>1251</v>
      </c>
      <c r="J573" s="12">
        <v>521</v>
      </c>
      <c r="K5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BOŚ.6743.521.2016.EJ</v>
      </c>
      <c r="L573" s="11">
        <v>42509</v>
      </c>
      <c r="M573" s="12" t="s">
        <v>21</v>
      </c>
      <c r="N573" s="88">
        <f>IF($F573=dane!$B$8,6743+3,(IF($F573=dane!$B$9,6743+4,(IF($F573=dane!$B$10,6743+5,6743)))))</f>
        <v>6743</v>
      </c>
      <c r="O573" s="106"/>
    </row>
    <row r="574" spans="1:15" ht="30" x14ac:dyDescent="0.25">
      <c r="A574" s="79">
        <f>IF(zgłoszenia[[#This Row],[ID]]&gt;0,A573+1,"--")</f>
        <v>571</v>
      </c>
      <c r="B574" s="14" t="s">
        <v>209</v>
      </c>
      <c r="C574" s="87">
        <v>9226</v>
      </c>
      <c r="D574" s="13">
        <v>42506</v>
      </c>
      <c r="E574" s="48" t="s">
        <v>554</v>
      </c>
      <c r="F574" s="12" t="s">
        <v>19</v>
      </c>
      <c r="G574" s="12" t="s">
        <v>28</v>
      </c>
      <c r="H574" s="12" t="s">
        <v>28</v>
      </c>
      <c r="I574" s="53" t="s">
        <v>797</v>
      </c>
      <c r="J574" s="12">
        <v>535</v>
      </c>
      <c r="K5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BOŚ.6743.535.2016.SR</v>
      </c>
      <c r="L574" s="11">
        <v>42543</v>
      </c>
      <c r="M574" s="12" t="s">
        <v>21</v>
      </c>
      <c r="N574" s="88">
        <f>IF($F574=dane!$B$8,6743+3,(IF($F574=dane!$B$9,6743+4,(IF($F574=dane!$B$10,6743+5,6743)))))</f>
        <v>6743</v>
      </c>
      <c r="O574" s="106"/>
    </row>
    <row r="575" spans="1:15" ht="60" x14ac:dyDescent="0.25">
      <c r="A575" s="79">
        <f>IF(zgłoszenia[[#This Row],[ID]]&gt;0,A574+1,"--")</f>
        <v>572</v>
      </c>
      <c r="B575" s="14" t="s">
        <v>37</v>
      </c>
      <c r="C575" s="126" t="s">
        <v>1280</v>
      </c>
      <c r="D575" s="13">
        <v>42507</v>
      </c>
      <c r="E575" s="48" t="s">
        <v>239</v>
      </c>
      <c r="F575" s="12" t="s">
        <v>16</v>
      </c>
      <c r="G575" s="12" t="s">
        <v>32</v>
      </c>
      <c r="H575" s="12" t="s">
        <v>99</v>
      </c>
      <c r="I575" s="53" t="s">
        <v>1256</v>
      </c>
      <c r="J575" s="12">
        <v>527</v>
      </c>
      <c r="K575" s="5" t="e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#REF!</v>
      </c>
      <c r="L575" s="11">
        <v>42537</v>
      </c>
      <c r="M575" s="12" t="s">
        <v>18</v>
      </c>
      <c r="N575" s="88" t="e">
        <f>IF(#REF!=dane!$B$8,6743+3,(IF(#REF!=dane!$B$9,6743+4,(IF(#REF!=dane!$B$10,6743+5,6743)))))</f>
        <v>#REF!</v>
      </c>
      <c r="O575" s="106"/>
    </row>
    <row r="576" spans="1:15" ht="60" x14ac:dyDescent="0.25">
      <c r="A576" s="79">
        <f>IF(zgłoszenia[[#This Row],[ID]]&gt;0,A575+1,"--")</f>
        <v>573</v>
      </c>
      <c r="B576" s="14" t="s">
        <v>43</v>
      </c>
      <c r="C576" s="87">
        <v>9223</v>
      </c>
      <c r="D576" s="13">
        <v>42506</v>
      </c>
      <c r="E576" s="48" t="s">
        <v>1252</v>
      </c>
      <c r="F576" s="12" t="s">
        <v>16</v>
      </c>
      <c r="G576" s="12" t="s">
        <v>20</v>
      </c>
      <c r="H576" s="12" t="s">
        <v>216</v>
      </c>
      <c r="I576" s="53" t="s">
        <v>1253</v>
      </c>
      <c r="J576" s="12">
        <v>548</v>
      </c>
      <c r="K5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BOŚ.6743.548.2016.ŁD</v>
      </c>
      <c r="L576" s="11">
        <v>42536</v>
      </c>
      <c r="M576" s="12" t="s">
        <v>18</v>
      </c>
      <c r="N576" s="88">
        <f>IF($F576=dane!$B$8,6743+3,(IF($F576=dane!$B$9,6743+4,(IF($F576=dane!$B$10,6743+5,6743)))))</f>
        <v>6743</v>
      </c>
      <c r="O576" s="106"/>
    </row>
    <row r="577" spans="1:15" ht="30" x14ac:dyDescent="0.25">
      <c r="A577" s="79">
        <f>IF(zgłoszenia[[#This Row],[ID]]&gt;0,A576+1,"--")</f>
        <v>574</v>
      </c>
      <c r="B577" s="14" t="s">
        <v>1178</v>
      </c>
      <c r="C577" s="87">
        <v>9313</v>
      </c>
      <c r="D577" s="13">
        <v>42507</v>
      </c>
      <c r="E577" s="48" t="s">
        <v>1254</v>
      </c>
      <c r="F577" s="12" t="s">
        <v>19</v>
      </c>
      <c r="G577" s="12" t="s">
        <v>28</v>
      </c>
      <c r="H577" s="12" t="s">
        <v>28</v>
      </c>
      <c r="I577" s="53" t="s">
        <v>1255</v>
      </c>
      <c r="J577" s="12">
        <v>525</v>
      </c>
      <c r="K5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BOŚ.6743.525.2016.EJ</v>
      </c>
      <c r="L577" s="11">
        <v>42527</v>
      </c>
      <c r="M577" s="12" t="s">
        <v>21</v>
      </c>
      <c r="N577" s="88">
        <f>IF($F577=dane!$B$8,6743+3,(IF($F577=dane!$B$9,6743+4,(IF($F577=dane!$B$10,6743+5,6743)))))</f>
        <v>6743</v>
      </c>
      <c r="O577" s="106"/>
    </row>
    <row r="578" spans="1:15" ht="60" x14ac:dyDescent="0.25">
      <c r="A578" s="79">
        <f>IF(zgłoszenia[[#This Row],[ID]]&gt;0,A577+1,"--")</f>
        <v>575</v>
      </c>
      <c r="B578" s="127" t="s">
        <v>209</v>
      </c>
      <c r="C578" s="126">
        <v>9266</v>
      </c>
      <c r="D578" s="13">
        <v>42507</v>
      </c>
      <c r="E578" s="125" t="s">
        <v>1257</v>
      </c>
      <c r="F578" s="128" t="s">
        <v>19</v>
      </c>
      <c r="G578" s="128" t="s">
        <v>28</v>
      </c>
      <c r="H578" s="128" t="s">
        <v>76</v>
      </c>
      <c r="I578" s="129" t="s">
        <v>1258</v>
      </c>
      <c r="J578" s="12">
        <v>552</v>
      </c>
      <c r="K5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BOŚ.6743.552.2016.SR</v>
      </c>
      <c r="L578" s="11">
        <v>42535</v>
      </c>
      <c r="M578" s="12" t="s">
        <v>18</v>
      </c>
      <c r="N578" s="88">
        <f>IF($F575=dane!$B$8,6743+3,(IF($F575=dane!$B$9,6743+4,(IF($F575=dane!$B$10,6743+5,6743)))))</f>
        <v>6743</v>
      </c>
      <c r="O578" s="106"/>
    </row>
    <row r="579" spans="1:15" ht="60" x14ac:dyDescent="0.25">
      <c r="A579" s="79">
        <f>IF(zgłoszenia[[#This Row],[ID]]&gt;0,A578+1,"--")</f>
        <v>576</v>
      </c>
      <c r="B579" s="14" t="s">
        <v>209</v>
      </c>
      <c r="C579" s="87">
        <v>9309</v>
      </c>
      <c r="D579" s="13">
        <v>42507</v>
      </c>
      <c r="E579" s="48" t="s">
        <v>916</v>
      </c>
      <c r="F579" s="12" t="s">
        <v>81</v>
      </c>
      <c r="G579" s="12" t="s">
        <v>28</v>
      </c>
      <c r="H579" s="12" t="s">
        <v>76</v>
      </c>
      <c r="I579" s="53" t="s">
        <v>1259</v>
      </c>
      <c r="J579" s="12">
        <v>38</v>
      </c>
      <c r="K5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BOŚ.6748.38.2016.SR</v>
      </c>
      <c r="L579" s="11">
        <v>42535</v>
      </c>
      <c r="M579" s="12" t="s">
        <v>18</v>
      </c>
      <c r="N579" s="88">
        <f>IF($F579=dane!$B$8,6743+3,(IF($F579=dane!$B$9,6743+4,(IF($F579=dane!$B$10,6743+5,6743)))))</f>
        <v>6748</v>
      </c>
      <c r="O579" s="106"/>
    </row>
    <row r="580" spans="1:15" ht="60" x14ac:dyDescent="0.25">
      <c r="A580" s="79">
        <f>IF(zgłoszenia[[#This Row],[ID]]&gt;0,A579+1,"--")</f>
        <v>577</v>
      </c>
      <c r="B580" s="14" t="s">
        <v>37</v>
      </c>
      <c r="C580" s="87">
        <v>9321</v>
      </c>
      <c r="D580" s="13">
        <v>42507</v>
      </c>
      <c r="E580" s="48" t="s">
        <v>126</v>
      </c>
      <c r="F580" s="12" t="s">
        <v>16</v>
      </c>
      <c r="G580" s="12" t="s">
        <v>32</v>
      </c>
      <c r="H580" s="12" t="s">
        <v>149</v>
      </c>
      <c r="I580" s="53" t="s">
        <v>1260</v>
      </c>
      <c r="J580" s="12">
        <v>528</v>
      </c>
      <c r="K5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BOŚ.6743.528.2016.AŁ</v>
      </c>
      <c r="L580" s="11">
        <v>42509</v>
      </c>
      <c r="M580" s="12" t="s">
        <v>18</v>
      </c>
      <c r="N580" s="88">
        <f>IF($F580=dane!$B$8,6743+3,(IF($F580=dane!$B$9,6743+4,(IF($F580=dane!$B$10,6743+5,6743)))))</f>
        <v>6743</v>
      </c>
      <c r="O580" s="106"/>
    </row>
    <row r="581" spans="1:15" ht="60" x14ac:dyDescent="0.25">
      <c r="A581" s="79">
        <f>IF(zgłoszenia[[#This Row],[ID]]&gt;0,A580+1,"--")</f>
        <v>578</v>
      </c>
      <c r="B581" s="14" t="s">
        <v>37</v>
      </c>
      <c r="C581" s="87">
        <v>9192</v>
      </c>
      <c r="D581" s="13">
        <v>42506</v>
      </c>
      <c r="E581" s="48" t="s">
        <v>126</v>
      </c>
      <c r="F581" s="12" t="s">
        <v>16</v>
      </c>
      <c r="G581" s="12" t="s">
        <v>32</v>
      </c>
      <c r="H581" s="12" t="s">
        <v>152</v>
      </c>
      <c r="I581" s="53" t="s">
        <v>1261</v>
      </c>
      <c r="J581" s="12">
        <v>526</v>
      </c>
      <c r="K5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BOŚ.6743.526.2016.AŁ</v>
      </c>
      <c r="L581" s="11">
        <v>42509</v>
      </c>
      <c r="M581" s="12" t="s">
        <v>18</v>
      </c>
      <c r="N581" s="88">
        <f>IF($F581=dane!$B$8,6743+3,(IF($F581=dane!$B$9,6743+4,(IF($F581=dane!$B$10,6743+5,6743)))))</f>
        <v>6743</v>
      </c>
      <c r="O581" s="106"/>
    </row>
    <row r="582" spans="1:15" ht="60" x14ac:dyDescent="0.25">
      <c r="A582" s="79">
        <f>IF(zgłoszenia[[#This Row],[ID]]&gt;0,A581+1,"--")</f>
        <v>579</v>
      </c>
      <c r="B582" s="14" t="s">
        <v>63</v>
      </c>
      <c r="C582" s="87">
        <v>9402</v>
      </c>
      <c r="D582" s="13">
        <v>42508</v>
      </c>
      <c r="E582" s="48" t="s">
        <v>1262</v>
      </c>
      <c r="F582" s="12" t="s">
        <v>82</v>
      </c>
      <c r="G582" s="12" t="s">
        <v>28</v>
      </c>
      <c r="H582" s="12" t="s">
        <v>155</v>
      </c>
      <c r="I582" s="53" t="s">
        <v>1263</v>
      </c>
      <c r="J582" s="12">
        <v>76</v>
      </c>
      <c r="K5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BOŚ.6746.76.2016.AP</v>
      </c>
      <c r="L582" s="11">
        <v>42538</v>
      </c>
      <c r="M582" s="12" t="s">
        <v>18</v>
      </c>
      <c r="N582" s="88">
        <f>IF($F582=dane!$B$8,6743+3,(IF($F582=dane!$B$9,6743+4,(IF($F582=dane!$B$10,6743+5,6743)))))</f>
        <v>6746</v>
      </c>
      <c r="O582" s="106"/>
    </row>
    <row r="583" spans="1:15" ht="45" x14ac:dyDescent="0.25">
      <c r="A583" s="79">
        <f>IF(zgłoszenia[[#This Row],[ID]]&gt;0,A582+1,"--")</f>
        <v>580</v>
      </c>
      <c r="B583" s="14" t="s">
        <v>63</v>
      </c>
      <c r="C583" s="87">
        <v>9409</v>
      </c>
      <c r="D583" s="13">
        <v>42508</v>
      </c>
      <c r="E583" s="48" t="s">
        <v>1264</v>
      </c>
      <c r="F583" s="12" t="s">
        <v>19</v>
      </c>
      <c r="G583" s="12" t="s">
        <v>28</v>
      </c>
      <c r="H583" s="12" t="s">
        <v>122</v>
      </c>
      <c r="I583" s="53" t="s">
        <v>1265</v>
      </c>
      <c r="J583" s="12">
        <v>531</v>
      </c>
      <c r="K5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BOŚ.6743.531.2016.AP</v>
      </c>
      <c r="L583" s="11">
        <v>42536</v>
      </c>
      <c r="M583" s="12" t="s">
        <v>30</v>
      </c>
      <c r="N583" s="88">
        <f>IF($F583=dane!$B$8,6743+3,(IF($F583=dane!$B$9,6743+4,(IF($F583=dane!$B$10,6743+5,6743)))))</f>
        <v>6743</v>
      </c>
      <c r="O583" s="106"/>
    </row>
    <row r="584" spans="1:15" ht="60" x14ac:dyDescent="0.25">
      <c r="A584" s="79">
        <f>IF(zgłoszenia[[#This Row],[ID]]&gt;0,A583+1,"--")</f>
        <v>581</v>
      </c>
      <c r="B584" s="14" t="s">
        <v>42</v>
      </c>
      <c r="C584" s="87">
        <v>9392</v>
      </c>
      <c r="D584" s="13">
        <v>42508</v>
      </c>
      <c r="E584" s="48" t="s">
        <v>1266</v>
      </c>
      <c r="F584" s="12" t="s">
        <v>16</v>
      </c>
      <c r="G584" s="12" t="s">
        <v>17</v>
      </c>
      <c r="H584" s="12" t="s">
        <v>1267</v>
      </c>
      <c r="I584" s="53" t="s">
        <v>1268</v>
      </c>
      <c r="J584" s="12">
        <v>532</v>
      </c>
      <c r="K5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BOŚ.6743.532.2016.MS</v>
      </c>
      <c r="L584" s="11">
        <v>42537</v>
      </c>
      <c r="M584" s="12" t="s">
        <v>18</v>
      </c>
      <c r="N584" s="88">
        <f>IF($F584=dane!$B$8,6743+3,(IF($F584=dane!$B$9,6743+4,(IF($F584=dane!$B$10,6743+5,6743)))))</f>
        <v>6743</v>
      </c>
      <c r="O584" s="106"/>
    </row>
    <row r="585" spans="1:15" ht="60" x14ac:dyDescent="0.25">
      <c r="A585" s="79">
        <f>IF(zgłoszenia[[#This Row],[ID]]&gt;0,A584+1,"--")</f>
        <v>582</v>
      </c>
      <c r="B585" s="14" t="s">
        <v>63</v>
      </c>
      <c r="C585" s="87">
        <v>9306</v>
      </c>
      <c r="D585" s="13">
        <v>42508</v>
      </c>
      <c r="E585" s="48" t="s">
        <v>1269</v>
      </c>
      <c r="F585" s="12" t="s">
        <v>16</v>
      </c>
      <c r="G585" s="12" t="s">
        <v>28</v>
      </c>
      <c r="H585" s="12" t="s">
        <v>155</v>
      </c>
      <c r="I585" s="53" t="s">
        <v>563</v>
      </c>
      <c r="J585" s="12">
        <v>530</v>
      </c>
      <c r="K5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BOŚ.6743.530.2016.AP</v>
      </c>
      <c r="L585" s="11">
        <v>42524</v>
      </c>
      <c r="M585" s="12" t="s">
        <v>18</v>
      </c>
      <c r="N585" s="88">
        <f>IF($F585=dane!$B$8,6743+3,(IF($F585=dane!$B$9,6743+4,(IF($F585=dane!$B$10,6743+5,6743)))))</f>
        <v>6743</v>
      </c>
      <c r="O585" s="106">
        <v>4</v>
      </c>
    </row>
    <row r="586" spans="1:15" ht="60" x14ac:dyDescent="0.25">
      <c r="A586" s="79">
        <f>IF(zgłoszenia[[#This Row],[ID]]&gt;0,A585+1,"--")</f>
        <v>583</v>
      </c>
      <c r="B586" s="14" t="s">
        <v>209</v>
      </c>
      <c r="C586" s="87">
        <v>9391</v>
      </c>
      <c r="D586" s="13">
        <v>42508</v>
      </c>
      <c r="E586" s="48" t="s">
        <v>1270</v>
      </c>
      <c r="F586" s="12" t="s">
        <v>16</v>
      </c>
      <c r="G586" s="12" t="s">
        <v>25</v>
      </c>
      <c r="H586" s="12" t="s">
        <v>25</v>
      </c>
      <c r="I586" s="53" t="s">
        <v>1271</v>
      </c>
      <c r="J586" s="12">
        <v>559</v>
      </c>
      <c r="K5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BOŚ.6743.559.2016.SR</v>
      </c>
      <c r="L586" s="11">
        <v>42521</v>
      </c>
      <c r="M586" s="12" t="s">
        <v>18</v>
      </c>
      <c r="N586" s="88">
        <f>IF($F586=dane!$B$8,6743+3,(IF($F586=dane!$B$9,6743+4,(IF($F586=dane!$B$10,6743+5,6743)))))</f>
        <v>6743</v>
      </c>
      <c r="O586" s="106"/>
    </row>
    <row r="587" spans="1:15" ht="60" x14ac:dyDescent="0.25">
      <c r="A587" s="79">
        <f>IF(zgłoszenia[[#This Row],[ID]]&gt;0,A586+1,"--")</f>
        <v>584</v>
      </c>
      <c r="B587" s="14" t="s">
        <v>43</v>
      </c>
      <c r="C587" s="87">
        <v>9377</v>
      </c>
      <c r="D587" s="13">
        <v>42508</v>
      </c>
      <c r="E587" s="48" t="s">
        <v>1272</v>
      </c>
      <c r="F587" s="12" t="s">
        <v>16</v>
      </c>
      <c r="G587" s="12" t="s">
        <v>20</v>
      </c>
      <c r="H587" s="12" t="s">
        <v>163</v>
      </c>
      <c r="I587" s="53" t="s">
        <v>1273</v>
      </c>
      <c r="J587" s="12">
        <v>547</v>
      </c>
      <c r="K5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BOŚ.6743.547.2016.ŁD</v>
      </c>
      <c r="L587" s="11">
        <v>42536</v>
      </c>
      <c r="M587" s="12" t="s">
        <v>18</v>
      </c>
      <c r="N587" s="88">
        <f>IF($F587=dane!$B$8,6743+3,(IF($F587=dane!$B$9,6743+4,(IF($F587=dane!$B$10,6743+5,6743)))))</f>
        <v>6743</v>
      </c>
      <c r="O587" s="106"/>
    </row>
    <row r="588" spans="1:15" ht="60" x14ac:dyDescent="0.25">
      <c r="A588" s="79">
        <f>IF(zgłoszenia[[#This Row],[ID]]&gt;0,A587+1,"--")</f>
        <v>585</v>
      </c>
      <c r="B588" s="14" t="s">
        <v>37</v>
      </c>
      <c r="C588" s="87">
        <v>9379</v>
      </c>
      <c r="D588" s="13">
        <v>42508</v>
      </c>
      <c r="E588" s="48" t="s">
        <v>1274</v>
      </c>
      <c r="F588" s="12" t="s">
        <v>16</v>
      </c>
      <c r="G588" s="12" t="s">
        <v>32</v>
      </c>
      <c r="H588" s="12" t="s">
        <v>67</v>
      </c>
      <c r="I588" s="53" t="s">
        <v>1275</v>
      </c>
      <c r="J588" s="12">
        <v>529</v>
      </c>
      <c r="K5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BOŚ.6743.529.2016.AŁ</v>
      </c>
      <c r="L588" s="11">
        <v>42537</v>
      </c>
      <c r="M588" s="12" t="s">
        <v>18</v>
      </c>
      <c r="N588" s="88">
        <f>IF($F588=dane!$B$8,6743+3,(IF($F588=dane!$B$9,6743+4,(IF($F588=dane!$B$10,6743+5,6743)))))</f>
        <v>6743</v>
      </c>
      <c r="O588" s="106"/>
    </row>
    <row r="589" spans="1:15" ht="60" x14ac:dyDescent="0.25">
      <c r="A589" s="79">
        <f>IF(zgłoszenia[[#This Row],[ID]]&gt;0,A588+1,"--")</f>
        <v>586</v>
      </c>
      <c r="B589" s="14" t="s">
        <v>209</v>
      </c>
      <c r="C589" s="87">
        <v>9397</v>
      </c>
      <c r="D589" s="13">
        <v>42508</v>
      </c>
      <c r="E589" s="48" t="s">
        <v>741</v>
      </c>
      <c r="F589" s="12" t="s">
        <v>16</v>
      </c>
      <c r="G589" s="12" t="s">
        <v>28</v>
      </c>
      <c r="H589" s="12" t="s">
        <v>122</v>
      </c>
      <c r="I589" s="53" t="s">
        <v>1276</v>
      </c>
      <c r="J589" s="12">
        <v>553</v>
      </c>
      <c r="K5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BOŚ.6743.553.2016.SR</v>
      </c>
      <c r="L589" s="11">
        <v>42527</v>
      </c>
      <c r="M589" s="12" t="s">
        <v>18</v>
      </c>
      <c r="N589" s="88">
        <f>IF($F589=dane!$B$8,6743+3,(IF($F589=dane!$B$9,6743+4,(IF($F589=dane!$B$10,6743+5,6743)))))</f>
        <v>6743</v>
      </c>
      <c r="O589" s="106"/>
    </row>
    <row r="590" spans="1:15" ht="60" x14ac:dyDescent="0.25">
      <c r="A590" s="79">
        <f>IF(zgłoszenia[[#This Row],[ID]]&gt;0,A589+1,"--")</f>
        <v>587</v>
      </c>
      <c r="B590" s="14" t="s">
        <v>43</v>
      </c>
      <c r="C590" s="87">
        <v>9398</v>
      </c>
      <c r="D590" s="13">
        <v>42508</v>
      </c>
      <c r="E590" s="48" t="s">
        <v>1277</v>
      </c>
      <c r="F590" s="12" t="s">
        <v>81</v>
      </c>
      <c r="G590" s="12" t="s">
        <v>20</v>
      </c>
      <c r="H590" s="12" t="s">
        <v>163</v>
      </c>
      <c r="I590" s="53" t="s">
        <v>1278</v>
      </c>
      <c r="J590" s="12">
        <v>37</v>
      </c>
      <c r="K5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BOŚ.6748.37.2016.ŁD</v>
      </c>
      <c r="L590" s="11">
        <v>42535</v>
      </c>
      <c r="M590" s="12" t="s">
        <v>18</v>
      </c>
      <c r="N590" s="88">
        <f>IF($F590=dane!$B$8,6743+3,(IF($F590=dane!$B$9,6743+4,(IF($F590=dane!$B$10,6743+5,6743)))))</f>
        <v>6748</v>
      </c>
      <c r="O590" s="106"/>
    </row>
    <row r="591" spans="1:15" ht="45" x14ac:dyDescent="0.25">
      <c r="A591" s="79">
        <f>IF(zgłoszenia[[#This Row],[ID]]&gt;0,A590+1,"--")</f>
        <v>588</v>
      </c>
      <c r="B591" s="14" t="s">
        <v>42</v>
      </c>
      <c r="C591" s="87">
        <v>9311</v>
      </c>
      <c r="D591" s="13">
        <v>42508</v>
      </c>
      <c r="E591" s="48" t="s">
        <v>1279</v>
      </c>
      <c r="F591" s="12" t="s">
        <v>82</v>
      </c>
      <c r="G591" s="12" t="s">
        <v>17</v>
      </c>
      <c r="H591" s="12" t="s">
        <v>89</v>
      </c>
      <c r="I591" s="53" t="s">
        <v>785</v>
      </c>
      <c r="J591" s="12">
        <v>78</v>
      </c>
      <c r="K5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BOŚ.6746.78.2016.MS</v>
      </c>
      <c r="L591" s="11">
        <v>42531</v>
      </c>
      <c r="M591" s="12" t="s">
        <v>30</v>
      </c>
      <c r="N591" s="88">
        <f>IF($F591=dane!$B$8,6743+3,(IF($F591=dane!$B$9,6743+4,(IF($F591=dane!$B$10,6743+5,6743)))))</f>
        <v>6746</v>
      </c>
      <c r="O591" s="106"/>
    </row>
    <row r="592" spans="1:15" ht="60" x14ac:dyDescent="0.25">
      <c r="A592" s="79">
        <f>IF(zgłoszenia[[#This Row],[ID]]&gt;0,A591+1,"--")</f>
        <v>589</v>
      </c>
      <c r="B592" s="14" t="s">
        <v>209</v>
      </c>
      <c r="C592" s="87">
        <v>9506</v>
      </c>
      <c r="D592" s="13">
        <v>42509</v>
      </c>
      <c r="E592" s="48" t="s">
        <v>1282</v>
      </c>
      <c r="F592" s="12" t="s">
        <v>16</v>
      </c>
      <c r="G592" s="12" t="s">
        <v>25</v>
      </c>
      <c r="H592" s="12" t="s">
        <v>868</v>
      </c>
      <c r="I592" s="53" t="s">
        <v>1283</v>
      </c>
      <c r="J592" s="12">
        <v>554</v>
      </c>
      <c r="K5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BOŚ.6743.554.2016.SR</v>
      </c>
      <c r="L592" s="11">
        <v>42535</v>
      </c>
      <c r="M592" s="12" t="s">
        <v>18</v>
      </c>
      <c r="N592" s="88">
        <f>IF($F592=dane!$B$8,6743+3,(IF($F592=dane!$B$9,6743+4,(IF($F592=dane!$B$10,6743+5,6743)))))</f>
        <v>6743</v>
      </c>
      <c r="O592" s="106"/>
    </row>
    <row r="593" spans="1:15" ht="30" x14ac:dyDescent="0.25">
      <c r="A593" s="79">
        <f>IF(zgłoszenia[[#This Row],[ID]]&gt;0,A592+1,"--")</f>
        <v>590</v>
      </c>
      <c r="B593" s="14" t="s">
        <v>209</v>
      </c>
      <c r="C593" s="87">
        <v>9511</v>
      </c>
      <c r="D593" s="13">
        <v>42509</v>
      </c>
      <c r="E593" s="48" t="s">
        <v>1284</v>
      </c>
      <c r="F593" s="12" t="s">
        <v>19</v>
      </c>
      <c r="G593" s="12" t="s">
        <v>28</v>
      </c>
      <c r="H593" s="12" t="s">
        <v>155</v>
      </c>
      <c r="I593" s="53" t="s">
        <v>1285</v>
      </c>
      <c r="J593" s="12">
        <v>558</v>
      </c>
      <c r="K5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BOŚ.6743.558.2016.SR</v>
      </c>
      <c r="L593" s="11">
        <v>42543</v>
      </c>
      <c r="M593" s="12" t="s">
        <v>21</v>
      </c>
      <c r="N593" s="88">
        <f>IF($F593=dane!$B$8,6743+3,(IF($F593=dane!$B$9,6743+4,(IF($F593=dane!$B$10,6743+5,6743)))))</f>
        <v>6743</v>
      </c>
      <c r="O593" s="106"/>
    </row>
    <row r="594" spans="1:15" ht="60" x14ac:dyDescent="0.25">
      <c r="A594" s="79">
        <f>IF(zgłoszenia[[#This Row],[ID]]&gt;0,A593+1,"--")</f>
        <v>591</v>
      </c>
      <c r="B594" s="14" t="s">
        <v>209</v>
      </c>
      <c r="C594" s="87">
        <v>9516</v>
      </c>
      <c r="D594" s="13">
        <v>42509</v>
      </c>
      <c r="E594" s="48" t="s">
        <v>1286</v>
      </c>
      <c r="F594" s="12" t="s">
        <v>16</v>
      </c>
      <c r="G594" s="12" t="s">
        <v>28</v>
      </c>
      <c r="H594" s="12" t="s">
        <v>76</v>
      </c>
      <c r="I594" s="53" t="s">
        <v>453</v>
      </c>
      <c r="J594" s="12">
        <v>569</v>
      </c>
      <c r="K5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BOŚ.6743.569.2016.SR</v>
      </c>
      <c r="L594" s="11">
        <v>42522</v>
      </c>
      <c r="M594" s="12" t="s">
        <v>18</v>
      </c>
      <c r="N594" s="88">
        <f>IF($F594=dane!$B$8,6743+3,(IF($F594=dane!$B$9,6743+4,(IF($F594=dane!$B$10,6743+5,6743)))))</f>
        <v>6743</v>
      </c>
      <c r="O594" s="106"/>
    </row>
    <row r="595" spans="1:15" ht="30" x14ac:dyDescent="0.25">
      <c r="A595" s="79">
        <f>IF(zgłoszenia[[#This Row],[ID]]&gt;0,A594+1,"--")</f>
        <v>592</v>
      </c>
      <c r="B595" s="14" t="s">
        <v>209</v>
      </c>
      <c r="C595" s="87">
        <v>9502</v>
      </c>
      <c r="D595" s="13">
        <v>42509</v>
      </c>
      <c r="E595" s="48" t="s">
        <v>911</v>
      </c>
      <c r="F595" s="12" t="s">
        <v>19</v>
      </c>
      <c r="G595" s="12" t="s">
        <v>28</v>
      </c>
      <c r="H595" s="12" t="s">
        <v>28</v>
      </c>
      <c r="I595" s="53" t="s">
        <v>593</v>
      </c>
      <c r="J595" s="12">
        <v>557</v>
      </c>
      <c r="K5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BOŚ.6743.557.2016.SR</v>
      </c>
      <c r="L595" s="11">
        <v>42545</v>
      </c>
      <c r="M595" s="12" t="s">
        <v>21</v>
      </c>
      <c r="N595" s="88">
        <f>IF($F595=dane!$B$8,6743+3,(IF($F595=dane!$B$9,6743+4,(IF($F595=dane!$B$10,6743+5,6743)))))</f>
        <v>6743</v>
      </c>
      <c r="O595" s="106"/>
    </row>
    <row r="596" spans="1:15" ht="60" x14ac:dyDescent="0.25">
      <c r="A596" s="79">
        <f>IF(zgłoszenia[[#This Row],[ID]]&gt;0,A595+1,"--")</f>
        <v>593</v>
      </c>
      <c r="B596" s="14" t="s">
        <v>209</v>
      </c>
      <c r="C596" s="87">
        <v>9633</v>
      </c>
      <c r="D596" s="13">
        <v>42510</v>
      </c>
      <c r="E596" s="48" t="s">
        <v>1287</v>
      </c>
      <c r="F596" s="12" t="s">
        <v>16</v>
      </c>
      <c r="G596" s="12" t="s">
        <v>29</v>
      </c>
      <c r="H596" s="12" t="s">
        <v>1288</v>
      </c>
      <c r="I596" s="53" t="s">
        <v>1289</v>
      </c>
      <c r="J596" s="12">
        <v>561</v>
      </c>
      <c r="K5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BOŚ.6743.561.2016.SR</v>
      </c>
      <c r="L596" s="11">
        <v>42524</v>
      </c>
      <c r="M596" s="12" t="s">
        <v>18</v>
      </c>
      <c r="N596" s="88">
        <f>IF($F596=dane!$B$8,6743+3,(IF($F596=dane!$B$9,6743+4,(IF($F596=dane!$B$10,6743+5,6743)))))</f>
        <v>6743</v>
      </c>
      <c r="O596" s="106"/>
    </row>
    <row r="597" spans="1:15" ht="75" x14ac:dyDescent="0.25">
      <c r="A597" s="79">
        <f>IF(zgłoszenia[[#This Row],[ID]]&gt;0,A596+1,"--")</f>
        <v>594</v>
      </c>
      <c r="B597" s="14" t="s">
        <v>63</v>
      </c>
      <c r="C597" s="87">
        <v>9637</v>
      </c>
      <c r="D597" s="13">
        <v>42510</v>
      </c>
      <c r="E597" s="48" t="s">
        <v>1290</v>
      </c>
      <c r="F597" s="12" t="s">
        <v>27</v>
      </c>
      <c r="G597" s="12" t="s">
        <v>28</v>
      </c>
      <c r="H597" s="12" t="s">
        <v>155</v>
      </c>
      <c r="I597" s="53" t="s">
        <v>1291</v>
      </c>
      <c r="J597" s="12">
        <v>537</v>
      </c>
      <c r="K5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BOŚ.6743.537.2016.AP</v>
      </c>
      <c r="L597" s="11">
        <v>42544</v>
      </c>
      <c r="M597" s="12" t="s">
        <v>18</v>
      </c>
      <c r="N597" s="88">
        <f>IF($F597=dane!$B$8,6743+3,(IF($F597=dane!$B$9,6743+4,(IF($F597=dane!$B$10,6743+5,6743)))))</f>
        <v>6743</v>
      </c>
      <c r="O597" s="106"/>
    </row>
    <row r="598" spans="1:15" ht="30" x14ac:dyDescent="0.25">
      <c r="A598" s="79">
        <f>IF(zgłoszenia[[#This Row],[ID]]&gt;0,A597+1,"--")</f>
        <v>595</v>
      </c>
      <c r="B598" s="14" t="s">
        <v>209</v>
      </c>
      <c r="C598" s="87">
        <v>9642</v>
      </c>
      <c r="D598" s="13">
        <v>42510</v>
      </c>
      <c r="E598" s="48" t="s">
        <v>1292</v>
      </c>
      <c r="F598" s="12" t="s">
        <v>19</v>
      </c>
      <c r="G598" s="12" t="s">
        <v>28</v>
      </c>
      <c r="H598" s="12" t="s">
        <v>28</v>
      </c>
      <c r="I598" s="53" t="s">
        <v>1293</v>
      </c>
      <c r="J598" s="12">
        <v>572</v>
      </c>
      <c r="K5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BOŚ.6743.572.2016.SR</v>
      </c>
      <c r="L598" s="11">
        <v>42549</v>
      </c>
      <c r="M598" s="12" t="s">
        <v>21</v>
      </c>
      <c r="N598" s="88">
        <f>IF($F598=dane!$B$8,6743+3,(IF($F598=dane!$B$9,6743+4,(IF($F598=dane!$B$10,6743+5,6743)))))</f>
        <v>6743</v>
      </c>
      <c r="O598" s="106"/>
    </row>
    <row r="599" spans="1:15" ht="60" x14ac:dyDescent="0.25">
      <c r="A599" s="79">
        <f>IF(zgłoszenia[[#This Row],[ID]]&gt;0,A598+1,"--")</f>
        <v>596</v>
      </c>
      <c r="B599" s="14" t="s">
        <v>42</v>
      </c>
      <c r="C599" s="87">
        <v>9648</v>
      </c>
      <c r="D599" s="13">
        <v>42510</v>
      </c>
      <c r="E599" s="48" t="s">
        <v>239</v>
      </c>
      <c r="F599" s="12" t="s">
        <v>16</v>
      </c>
      <c r="G599" s="12" t="s">
        <v>17</v>
      </c>
      <c r="H599" s="12" t="s">
        <v>86</v>
      </c>
      <c r="I599" s="53" t="s">
        <v>1294</v>
      </c>
      <c r="J599" s="12">
        <v>542</v>
      </c>
      <c r="K5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BOŚ.6743.542.2016.MS</v>
      </c>
      <c r="L599" s="11">
        <v>42538</v>
      </c>
      <c r="M599" s="12" t="s">
        <v>18</v>
      </c>
      <c r="N599" s="88">
        <f>IF($F599=dane!$B$8,6743+3,(IF($F599=dane!$B$9,6743+4,(IF($F599=dane!$B$10,6743+5,6743)))))</f>
        <v>6743</v>
      </c>
      <c r="O599" s="106"/>
    </row>
    <row r="600" spans="1:15" ht="60" x14ac:dyDescent="0.25">
      <c r="A600" s="79">
        <f>IF(zgłoszenia[[#This Row],[ID]]&gt;0,A599+1,"--")</f>
        <v>597</v>
      </c>
      <c r="B600" s="14" t="s">
        <v>63</v>
      </c>
      <c r="C600" s="87">
        <v>9618</v>
      </c>
      <c r="D600" s="13">
        <v>42510</v>
      </c>
      <c r="E600" s="48" t="s">
        <v>1295</v>
      </c>
      <c r="F600" s="12" t="s">
        <v>19</v>
      </c>
      <c r="G600" s="12" t="s">
        <v>28</v>
      </c>
      <c r="H600" s="12" t="s">
        <v>76</v>
      </c>
      <c r="I600" s="53" t="s">
        <v>1296</v>
      </c>
      <c r="J600" s="12">
        <v>538</v>
      </c>
      <c r="K6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BOŚ.6743.538.2016.AP</v>
      </c>
      <c r="L600" s="11">
        <v>42539</v>
      </c>
      <c r="M600" s="12" t="s">
        <v>18</v>
      </c>
      <c r="N600" s="88">
        <f>IF($F600=dane!$B$8,6743+3,(IF($F600=dane!$B$9,6743+4,(IF($F600=dane!$B$10,6743+5,6743)))))</f>
        <v>6743</v>
      </c>
      <c r="O600" s="106"/>
    </row>
    <row r="601" spans="1:15" ht="60" x14ac:dyDescent="0.25">
      <c r="A601" s="79">
        <f>IF(zgłoszenia[[#This Row],[ID]]&gt;0,A600+1,"--")</f>
        <v>598</v>
      </c>
      <c r="B601" s="14" t="s">
        <v>37</v>
      </c>
      <c r="C601" s="87">
        <v>9594</v>
      </c>
      <c r="D601" s="13">
        <v>42510</v>
      </c>
      <c r="E601" s="48" t="s">
        <v>1297</v>
      </c>
      <c r="F601" s="12" t="s">
        <v>16</v>
      </c>
      <c r="G601" s="12" t="s">
        <v>28</v>
      </c>
      <c r="H601" s="12" t="s">
        <v>155</v>
      </c>
      <c r="I601" s="53" t="s">
        <v>1298</v>
      </c>
      <c r="J601" s="12">
        <v>563</v>
      </c>
      <c r="K6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BOŚ.6743.563.2016.AŁ</v>
      </c>
      <c r="L601" s="11">
        <v>42537</v>
      </c>
      <c r="M601" s="12" t="s">
        <v>18</v>
      </c>
      <c r="N601" s="88">
        <f>IF($F601=dane!$B$8,6743+3,(IF($F601=dane!$B$9,6743+4,(IF($F601=dane!$B$10,6743+5,6743)))))</f>
        <v>6743</v>
      </c>
      <c r="O601" s="106"/>
    </row>
    <row r="602" spans="1:15" ht="60" x14ac:dyDescent="0.25">
      <c r="A602" s="79">
        <f>IF(zgłoszenia[[#This Row],[ID]]&gt;0,A601+1,"--")</f>
        <v>599</v>
      </c>
      <c r="B602" s="14" t="s">
        <v>209</v>
      </c>
      <c r="C602" s="87">
        <v>9644</v>
      </c>
      <c r="D602" s="13">
        <v>42510</v>
      </c>
      <c r="E602" s="48" t="s">
        <v>1299</v>
      </c>
      <c r="F602" s="12" t="s">
        <v>16</v>
      </c>
      <c r="G602" s="12" t="s">
        <v>28</v>
      </c>
      <c r="H602" s="12" t="s">
        <v>28</v>
      </c>
      <c r="I602" s="53" t="s">
        <v>1300</v>
      </c>
      <c r="J602" s="12">
        <v>560</v>
      </c>
      <c r="K6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BOŚ.6743.560.2016.SR</v>
      </c>
      <c r="L602" s="11">
        <v>42522</v>
      </c>
      <c r="M602" s="12" t="s">
        <v>18</v>
      </c>
      <c r="N602" s="88">
        <f>IF($F602=dane!$B$8,6743+3,(IF($F602=dane!$B$9,6743+4,(IF($F602=dane!$B$10,6743+5,6743)))))</f>
        <v>6743</v>
      </c>
      <c r="O602" s="106"/>
    </row>
    <row r="603" spans="1:15" ht="60" x14ac:dyDescent="0.25">
      <c r="A603" s="79">
        <f>IF(zgłoszenia[[#This Row],[ID]]&gt;0,A602+1,"--")</f>
        <v>600</v>
      </c>
      <c r="B603" s="14" t="s">
        <v>37</v>
      </c>
      <c r="C603" s="87">
        <v>9554</v>
      </c>
      <c r="D603" s="13">
        <v>42510</v>
      </c>
      <c r="E603" s="48" t="s">
        <v>1301</v>
      </c>
      <c r="F603" s="12" t="s">
        <v>16</v>
      </c>
      <c r="G603" s="12" t="s">
        <v>28</v>
      </c>
      <c r="H603" s="12" t="s">
        <v>155</v>
      </c>
      <c r="I603" s="53" t="s">
        <v>1302</v>
      </c>
      <c r="J603" s="12">
        <v>562</v>
      </c>
      <c r="K6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BOŚ.6743.562.2016.AŁ</v>
      </c>
      <c r="L603" s="11">
        <v>42537</v>
      </c>
      <c r="M603" s="12" t="s">
        <v>18</v>
      </c>
      <c r="N603" s="88">
        <f>IF($F603=dane!$B$8,6743+3,(IF($F603=dane!$B$9,6743+4,(IF($F603=dane!$B$10,6743+5,6743)))))</f>
        <v>6743</v>
      </c>
      <c r="O603" s="106"/>
    </row>
    <row r="604" spans="1:15" ht="60" x14ac:dyDescent="0.25">
      <c r="A604" s="79">
        <f>IF(zgłoszenia[[#This Row],[ID]]&gt;0,A603+1,"--")</f>
        <v>601</v>
      </c>
      <c r="B604" s="14" t="s">
        <v>37</v>
      </c>
      <c r="C604" s="87">
        <v>9756</v>
      </c>
      <c r="D604" s="13">
        <v>42513</v>
      </c>
      <c r="E604" s="48" t="s">
        <v>1303</v>
      </c>
      <c r="F604" s="12" t="s">
        <v>16</v>
      </c>
      <c r="G604" s="12" t="s">
        <v>23</v>
      </c>
      <c r="H604" s="12" t="s">
        <v>1304</v>
      </c>
      <c r="I604" s="53" t="s">
        <v>1305</v>
      </c>
      <c r="J604" s="12">
        <v>567</v>
      </c>
      <c r="K6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BOŚ.6743.567.2016.AŁ</v>
      </c>
      <c r="L604" s="11">
        <v>42537</v>
      </c>
      <c r="M604" s="12" t="s">
        <v>18</v>
      </c>
      <c r="N604" s="88">
        <f>IF($F604=dane!$B$8,6743+3,(IF($F604=dane!$B$9,6743+4,(IF($F604=dane!$B$10,6743+5,6743)))))</f>
        <v>6743</v>
      </c>
      <c r="O604" s="106"/>
    </row>
    <row r="605" spans="1:15" ht="45" x14ac:dyDescent="0.25">
      <c r="A605" s="79">
        <f>IF(zgłoszenia[[#This Row],[ID]]&gt;0,A604+1,"--")</f>
        <v>602</v>
      </c>
      <c r="B605" s="14" t="s">
        <v>37</v>
      </c>
      <c r="C605" s="87">
        <v>9701</v>
      </c>
      <c r="D605" s="13">
        <v>42513</v>
      </c>
      <c r="E605" s="48" t="s">
        <v>616</v>
      </c>
      <c r="F605" s="12" t="s">
        <v>16</v>
      </c>
      <c r="G605" s="12" t="s">
        <v>23</v>
      </c>
      <c r="H605" s="12" t="s">
        <v>1306</v>
      </c>
      <c r="I605" s="53" t="s">
        <v>742</v>
      </c>
      <c r="J605" s="12">
        <v>566</v>
      </c>
      <c r="K6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BOŚ.6743.566.2016.AŁ</v>
      </c>
      <c r="L605" s="11">
        <v>42524</v>
      </c>
      <c r="M605" s="12" t="s">
        <v>30</v>
      </c>
      <c r="N605" s="88">
        <f>IF($F605=dane!$B$8,6743+3,(IF($F605=dane!$B$9,6743+4,(IF($F605=dane!$B$10,6743+5,6743)))))</f>
        <v>6743</v>
      </c>
      <c r="O605" s="106"/>
    </row>
    <row r="606" spans="1:15" ht="60" x14ac:dyDescent="0.25">
      <c r="A606" s="79">
        <f>IF(zgłoszenia[[#This Row],[ID]]&gt;0,A605+1,"--")</f>
        <v>603</v>
      </c>
      <c r="B606" s="14" t="s">
        <v>1178</v>
      </c>
      <c r="C606" s="87">
        <v>9742</v>
      </c>
      <c r="D606" s="13">
        <v>42513</v>
      </c>
      <c r="E606" s="48" t="s">
        <v>126</v>
      </c>
      <c r="F606" s="12" t="s">
        <v>16</v>
      </c>
      <c r="G606" s="12" t="s">
        <v>23</v>
      </c>
      <c r="H606" s="12" t="s">
        <v>1307</v>
      </c>
      <c r="I606" s="53" t="s">
        <v>1308</v>
      </c>
      <c r="J606" s="12">
        <v>533</v>
      </c>
      <c r="K6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BOŚ.6743.533.2016.EJ</v>
      </c>
      <c r="L606" s="11">
        <v>42527</v>
      </c>
      <c r="M606" s="12" t="s">
        <v>18</v>
      </c>
      <c r="N606" s="88">
        <f>IF($F606=dane!$B$8,6743+3,(IF($F606=dane!$B$9,6743+4,(IF($F606=dane!$B$10,6743+5,6743)))))</f>
        <v>6743</v>
      </c>
      <c r="O606" s="106"/>
    </row>
    <row r="607" spans="1:15" ht="60" x14ac:dyDescent="0.25">
      <c r="A607" s="79">
        <f>IF(zgłoszenia[[#This Row],[ID]]&gt;0,A606+1,"--")</f>
        <v>604</v>
      </c>
      <c r="B607" s="14" t="s">
        <v>12</v>
      </c>
      <c r="C607" s="87">
        <v>9847</v>
      </c>
      <c r="D607" s="13">
        <v>42514</v>
      </c>
      <c r="E607" s="48" t="s">
        <v>1309</v>
      </c>
      <c r="F607" s="12" t="s">
        <v>16</v>
      </c>
      <c r="G607" s="12" t="s">
        <v>28</v>
      </c>
      <c r="H607" s="12" t="s">
        <v>76</v>
      </c>
      <c r="I607" s="53" t="s">
        <v>1310</v>
      </c>
      <c r="J607" s="12">
        <v>586</v>
      </c>
      <c r="K6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BOŚ.6743.586.2016.WŚ</v>
      </c>
      <c r="L607" s="11">
        <v>42544</v>
      </c>
      <c r="M607" s="12" t="s">
        <v>18</v>
      </c>
      <c r="N607" s="88">
        <f>IF($F607=dane!$B$8,6743+3,(IF($F607=dane!$B$9,6743+4,(IF($F607=dane!$B$10,6743+5,6743)))))</f>
        <v>6743</v>
      </c>
      <c r="O607" s="106"/>
    </row>
    <row r="608" spans="1:15" ht="60" x14ac:dyDescent="0.25">
      <c r="A608" s="79">
        <f>IF(zgłoszenia[[#This Row],[ID]]&gt;0,A607+1,"--")</f>
        <v>605</v>
      </c>
      <c r="B608" s="14" t="s">
        <v>12</v>
      </c>
      <c r="C608" s="87">
        <v>9848</v>
      </c>
      <c r="D608" s="13">
        <v>42514</v>
      </c>
      <c r="E608" s="48" t="s">
        <v>1311</v>
      </c>
      <c r="F608" s="12" t="s">
        <v>16</v>
      </c>
      <c r="G608" s="12" t="s">
        <v>28</v>
      </c>
      <c r="H608" s="12" t="s">
        <v>122</v>
      </c>
      <c r="I608" s="53" t="s">
        <v>1312</v>
      </c>
      <c r="J608" s="12">
        <v>585</v>
      </c>
      <c r="K6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BOŚ.6743.585.2016.WŚ</v>
      </c>
      <c r="L608" s="11">
        <v>42544</v>
      </c>
      <c r="M608" s="12" t="s">
        <v>18</v>
      </c>
      <c r="N608" s="88">
        <f>IF($F608=dane!$B$8,6743+3,(IF($F608=dane!$B$9,6743+4,(IF($F608=dane!$B$10,6743+5,6743)))))</f>
        <v>6743</v>
      </c>
      <c r="O608" s="106"/>
    </row>
    <row r="609" spans="1:15" ht="60" x14ac:dyDescent="0.25">
      <c r="A609" s="79">
        <f>IF(zgłoszenia[[#This Row],[ID]]&gt;0,A608+1,"--")</f>
        <v>606</v>
      </c>
      <c r="B609" s="14" t="s">
        <v>63</v>
      </c>
      <c r="C609" s="87">
        <v>9879</v>
      </c>
      <c r="D609" s="13">
        <v>42514</v>
      </c>
      <c r="E609" s="48" t="s">
        <v>1313</v>
      </c>
      <c r="F609" s="12" t="s">
        <v>19</v>
      </c>
      <c r="G609" s="12" t="s">
        <v>28</v>
      </c>
      <c r="H609" s="12" t="s">
        <v>122</v>
      </c>
      <c r="I609" s="53" t="s">
        <v>1314</v>
      </c>
      <c r="J609" s="12">
        <v>539</v>
      </c>
      <c r="K6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BOŚ.6743.539.2016.AP</v>
      </c>
      <c r="L609" s="11">
        <v>42544</v>
      </c>
      <c r="M609" s="12" t="s">
        <v>18</v>
      </c>
      <c r="N609" s="88">
        <f>IF($F609=dane!$B$8,6743+3,(IF($F609=dane!$B$9,6743+4,(IF($F609=dane!$B$10,6743+5,6743)))))</f>
        <v>6743</v>
      </c>
      <c r="O609" s="106"/>
    </row>
    <row r="610" spans="1:15" ht="60" x14ac:dyDescent="0.25">
      <c r="A610" s="79">
        <f>IF(zgłoszenia[[#This Row],[ID]]&gt;0,A609+1,"--")</f>
        <v>607</v>
      </c>
      <c r="B610" s="14" t="s">
        <v>63</v>
      </c>
      <c r="C610" s="87">
        <v>9876</v>
      </c>
      <c r="D610" s="13">
        <v>42514</v>
      </c>
      <c r="E610" s="48" t="s">
        <v>1315</v>
      </c>
      <c r="F610" s="12" t="s">
        <v>19</v>
      </c>
      <c r="G610" s="12" t="s">
        <v>28</v>
      </c>
      <c r="H610" s="128" t="s">
        <v>28</v>
      </c>
      <c r="I610" s="12" t="s">
        <v>1316</v>
      </c>
      <c r="J610" s="12">
        <v>540</v>
      </c>
      <c r="K6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BOŚ.6743.540.2016.AP</v>
      </c>
      <c r="L610" s="11">
        <v>42544</v>
      </c>
      <c r="M610" s="12" t="s">
        <v>18</v>
      </c>
      <c r="N610" s="88">
        <f>IF($F610=dane!$B$8,6743+3,(IF($F610=dane!$B$9,6743+4,(IF($F610=dane!$B$10,6743+5,6743)))))</f>
        <v>6743</v>
      </c>
      <c r="O610" s="106"/>
    </row>
    <row r="611" spans="1:15" ht="60" x14ac:dyDescent="0.25">
      <c r="A611" s="79">
        <f>IF(zgłoszenia[[#This Row],[ID]]&gt;0,A610+1,"--")</f>
        <v>608</v>
      </c>
      <c r="B611" s="14" t="s">
        <v>63</v>
      </c>
      <c r="C611" s="87">
        <v>9914</v>
      </c>
      <c r="D611" s="13">
        <v>42514</v>
      </c>
      <c r="E611" s="48" t="s">
        <v>1317</v>
      </c>
      <c r="F611" s="12" t="s">
        <v>19</v>
      </c>
      <c r="G611" s="12" t="s">
        <v>28</v>
      </c>
      <c r="H611" s="12" t="s">
        <v>28</v>
      </c>
      <c r="I611" s="53" t="s">
        <v>797</v>
      </c>
      <c r="J611" s="12">
        <v>543</v>
      </c>
      <c r="K6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BOŚ.6743.543.2016.AP</v>
      </c>
      <c r="L611" s="11">
        <v>42542</v>
      </c>
      <c r="M611" s="12" t="s">
        <v>18</v>
      </c>
      <c r="N611" s="88">
        <f>IF($F611=dane!$B$8,6743+3,(IF($F611=dane!$B$9,6743+4,(IF($F611=dane!$B$10,6743+5,6743)))))</f>
        <v>6743</v>
      </c>
      <c r="O611" s="106"/>
    </row>
    <row r="612" spans="1:15" ht="60" x14ac:dyDescent="0.25">
      <c r="A612" s="79">
        <f>IF(zgłoszenia[[#This Row],[ID]]&gt;0,A611+1,"--")</f>
        <v>609</v>
      </c>
      <c r="B612" s="14" t="s">
        <v>63</v>
      </c>
      <c r="C612" s="87">
        <v>9908</v>
      </c>
      <c r="D612" s="13">
        <v>42514</v>
      </c>
      <c r="E612" s="48" t="s">
        <v>1318</v>
      </c>
      <c r="F612" s="12" t="s">
        <v>19</v>
      </c>
      <c r="G612" s="12" t="s">
        <v>28</v>
      </c>
      <c r="H612" s="12" t="s">
        <v>28</v>
      </c>
      <c r="I612" s="53" t="s">
        <v>748</v>
      </c>
      <c r="J612" s="12">
        <v>541</v>
      </c>
      <c r="K6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BOŚ.6743.541.2016.AP</v>
      </c>
      <c r="L612" s="11">
        <v>42544</v>
      </c>
      <c r="M612" s="12" t="s">
        <v>18</v>
      </c>
      <c r="N612" s="88">
        <f>IF($F612=dane!$B$8,6743+3,(IF($F612=dane!$B$9,6743+4,(IF($F612=dane!$B$10,6743+5,6743)))))</f>
        <v>6743</v>
      </c>
      <c r="O612" s="106"/>
    </row>
    <row r="613" spans="1:15" ht="45" x14ac:dyDescent="0.25">
      <c r="A613" s="79">
        <f>IF(zgłoszenia[[#This Row],[ID]]&gt;0,A612+1,"--")</f>
        <v>610</v>
      </c>
      <c r="B613" s="14" t="s">
        <v>63</v>
      </c>
      <c r="C613" s="87">
        <v>9839</v>
      </c>
      <c r="D613" s="13">
        <v>42514</v>
      </c>
      <c r="E613" s="48" t="s">
        <v>1319</v>
      </c>
      <c r="F613" s="12" t="s">
        <v>19</v>
      </c>
      <c r="G613" s="12" t="s">
        <v>28</v>
      </c>
      <c r="H613" s="12" t="s">
        <v>129</v>
      </c>
      <c r="I613" s="53" t="s">
        <v>1320</v>
      </c>
      <c r="J613" s="12">
        <v>534</v>
      </c>
      <c r="K6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BOŚ.6743.534.2016.AP</v>
      </c>
      <c r="L613" s="11">
        <v>42517</v>
      </c>
      <c r="M613" s="12" t="s">
        <v>60</v>
      </c>
      <c r="N613" s="88">
        <f>IF($F613=dane!$B$8,6743+3,(IF($F613=dane!$B$9,6743+4,(IF($F613=dane!$B$10,6743+5,6743)))))</f>
        <v>6743</v>
      </c>
      <c r="O613" s="106"/>
    </row>
    <row r="614" spans="1:15" ht="60" x14ac:dyDescent="0.25">
      <c r="A614" s="79">
        <f>IF(zgłoszenia[[#This Row],[ID]]&gt;0,A613+1,"--")</f>
        <v>611</v>
      </c>
      <c r="B614" s="14" t="s">
        <v>42</v>
      </c>
      <c r="C614" s="87">
        <v>9982</v>
      </c>
      <c r="D614" s="13">
        <v>42515</v>
      </c>
      <c r="E614" s="48" t="s">
        <v>1321</v>
      </c>
      <c r="F614" s="12" t="s">
        <v>16</v>
      </c>
      <c r="G614" s="12" t="s">
        <v>17</v>
      </c>
      <c r="H614" s="12" t="s">
        <v>424</v>
      </c>
      <c r="I614" s="53" t="s">
        <v>1322</v>
      </c>
      <c r="J614" s="12">
        <v>544</v>
      </c>
      <c r="K6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BOŚ.6743.544.2016.MS</v>
      </c>
      <c r="L614" s="11">
        <v>42544</v>
      </c>
      <c r="M614" s="12" t="s">
        <v>18</v>
      </c>
      <c r="N614" s="88">
        <f>IF($F614=dane!$B$8,6743+3,(IF($F614=dane!$B$9,6743+4,(IF($F614=dane!$B$10,6743+5,6743)))))</f>
        <v>6743</v>
      </c>
      <c r="O614" s="106"/>
    </row>
    <row r="615" spans="1:15" ht="60" x14ac:dyDescent="0.25">
      <c r="A615" s="79">
        <f>IF(zgłoszenia[[#This Row],[ID]]&gt;0,A614+1,"--")</f>
        <v>612</v>
      </c>
      <c r="B615" s="14" t="s">
        <v>36</v>
      </c>
      <c r="C615" s="87">
        <v>9976</v>
      </c>
      <c r="D615" s="13">
        <v>42515</v>
      </c>
      <c r="E615" s="48" t="s">
        <v>1323</v>
      </c>
      <c r="F615" s="12" t="s">
        <v>19</v>
      </c>
      <c r="G615" s="12" t="s">
        <v>28</v>
      </c>
      <c r="H615" s="12" t="s">
        <v>122</v>
      </c>
      <c r="I615" s="53" t="s">
        <v>1324</v>
      </c>
      <c r="J615" s="12">
        <v>536</v>
      </c>
      <c r="K6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BOŚ.6743.536.2016.KŻ</v>
      </c>
      <c r="L615" s="11">
        <v>42528</v>
      </c>
      <c r="M615" s="12" t="s">
        <v>18</v>
      </c>
      <c r="N615" s="88">
        <f>IF($F615=dane!$B$8,6743+3,(IF($F615=dane!$B$9,6743+4,(IF($F615=dane!$B$10,6743+5,6743)))))</f>
        <v>6743</v>
      </c>
      <c r="O615" s="106"/>
    </row>
    <row r="616" spans="1:15" ht="60" x14ac:dyDescent="0.25">
      <c r="A616" s="79">
        <f>IF(zgłoszenia[[#This Row],[ID]]&gt;0,A615+1,"--")</f>
        <v>613</v>
      </c>
      <c r="B616" s="14" t="s">
        <v>1178</v>
      </c>
      <c r="C616" s="87">
        <v>10019</v>
      </c>
      <c r="D616" s="13">
        <v>42515</v>
      </c>
      <c r="E616" s="48" t="s">
        <v>1325</v>
      </c>
      <c r="F616" s="12" t="s">
        <v>16</v>
      </c>
      <c r="G616" s="12" t="s">
        <v>28</v>
      </c>
      <c r="H616" s="12" t="s">
        <v>171</v>
      </c>
      <c r="I616" s="53" t="s">
        <v>1326</v>
      </c>
      <c r="J616" s="12">
        <v>555</v>
      </c>
      <c r="K6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BOŚ.6743.555.2016.EJ</v>
      </c>
      <c r="L616" s="11">
        <v>42529</v>
      </c>
      <c r="M616" s="12" t="s">
        <v>18</v>
      </c>
      <c r="N616" s="88">
        <f>IF($F616=dane!$B$8,6743+3,(IF($F616=dane!$B$9,6743+4,(IF($F616=dane!$B$10,6743+5,6743)))))</f>
        <v>6743</v>
      </c>
      <c r="O616" s="106"/>
    </row>
    <row r="617" spans="1:15" ht="60" x14ac:dyDescent="0.25">
      <c r="A617" s="79">
        <f>IF(zgłoszenia[[#This Row],[ID]]&gt;0,A616+1,"--")</f>
        <v>614</v>
      </c>
      <c r="B617" s="14" t="s">
        <v>12</v>
      </c>
      <c r="C617" s="87">
        <v>9980</v>
      </c>
      <c r="D617" s="13">
        <v>42515</v>
      </c>
      <c r="E617" s="48" t="s">
        <v>126</v>
      </c>
      <c r="F617" s="12" t="s">
        <v>16</v>
      </c>
      <c r="G617" s="12" t="s">
        <v>31</v>
      </c>
      <c r="H617" s="12" t="s">
        <v>828</v>
      </c>
      <c r="I617" s="53" t="s">
        <v>1327</v>
      </c>
      <c r="J617" s="12">
        <v>587</v>
      </c>
      <c r="K6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BOŚ.6743.587.2016.WŚ</v>
      </c>
      <c r="L617" s="11">
        <v>42545</v>
      </c>
      <c r="M617" s="12" t="s">
        <v>18</v>
      </c>
      <c r="N617" s="88">
        <f>IF($F617=dane!$B$8,6743+3,(IF($F617=dane!$B$9,6743+4,(IF($F617=dane!$B$10,6743+5,6743)))))</f>
        <v>6743</v>
      </c>
      <c r="O617" s="106"/>
    </row>
    <row r="618" spans="1:15" ht="60" x14ac:dyDescent="0.25">
      <c r="A618" s="79">
        <f>IF(zgłoszenia[[#This Row],[ID]]&gt;0,A617+1,"--")</f>
        <v>615</v>
      </c>
      <c r="B618" s="14" t="s">
        <v>12</v>
      </c>
      <c r="C618" s="87">
        <v>9981</v>
      </c>
      <c r="D618" s="13">
        <v>42515</v>
      </c>
      <c r="E618" s="48" t="s">
        <v>788</v>
      </c>
      <c r="F618" s="12" t="s">
        <v>24</v>
      </c>
      <c r="G618" s="12" t="s">
        <v>31</v>
      </c>
      <c r="H618" s="12" t="s">
        <v>828</v>
      </c>
      <c r="I618" s="53" t="s">
        <v>1328</v>
      </c>
      <c r="J618" s="12">
        <v>589</v>
      </c>
      <c r="K6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BOŚ.6743.589.2016.WŚ</v>
      </c>
      <c r="L618" s="11">
        <v>42545</v>
      </c>
      <c r="M618" s="12" t="s">
        <v>18</v>
      </c>
      <c r="N618" s="88">
        <f>IF($F618=dane!$B$8,6743+3,(IF($F618=dane!$B$9,6743+4,(IF($F618=dane!$B$10,6743+5,6743)))))</f>
        <v>6743</v>
      </c>
      <c r="O618" s="106"/>
    </row>
    <row r="619" spans="1:15" ht="60" x14ac:dyDescent="0.25">
      <c r="A619" s="79">
        <f>IF(zgłoszenia[[#This Row],[ID]]&gt;0,A618+1,"--")</f>
        <v>616</v>
      </c>
      <c r="B619" s="14" t="s">
        <v>1178</v>
      </c>
      <c r="C619" s="87">
        <v>10026</v>
      </c>
      <c r="D619" s="13">
        <v>42515</v>
      </c>
      <c r="E619" s="48" t="s">
        <v>1329</v>
      </c>
      <c r="F619" s="12" t="s">
        <v>16</v>
      </c>
      <c r="G619" s="12" t="s">
        <v>29</v>
      </c>
      <c r="H619" s="12" t="s">
        <v>29</v>
      </c>
      <c r="I619" s="53" t="s">
        <v>1330</v>
      </c>
      <c r="J619" s="12">
        <v>556</v>
      </c>
      <c r="K6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BOŚ.6743.556.2016.EJ</v>
      </c>
      <c r="L619" s="11">
        <v>42534</v>
      </c>
      <c r="M619" s="12" t="s">
        <v>18</v>
      </c>
      <c r="N619" s="88">
        <f>IF($F619=dane!$B$8,6743+3,(IF($F619=dane!$B$9,6743+4,(IF($F619=dane!$B$10,6743+5,6743)))))</f>
        <v>6743</v>
      </c>
      <c r="O619" s="106"/>
    </row>
    <row r="620" spans="1:15" ht="30" x14ac:dyDescent="0.25">
      <c r="A620" s="79">
        <f>IF(zgłoszenia[[#This Row],[ID]]&gt;0,A619+1,"--")</f>
        <v>617</v>
      </c>
      <c r="B620" s="14" t="s">
        <v>209</v>
      </c>
      <c r="C620" s="87">
        <v>10010</v>
      </c>
      <c r="D620" s="13">
        <v>42515</v>
      </c>
      <c r="E620" s="48" t="s">
        <v>1323</v>
      </c>
      <c r="F620" s="12" t="s">
        <v>19</v>
      </c>
      <c r="G620" s="12" t="s">
        <v>28</v>
      </c>
      <c r="H620" s="12" t="s">
        <v>76</v>
      </c>
      <c r="I620" s="53" t="s">
        <v>1331</v>
      </c>
      <c r="J620" s="12">
        <v>588</v>
      </c>
      <c r="K6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BOŚ.6743.588.2016.SR</v>
      </c>
      <c r="L620" s="11">
        <v>42564</v>
      </c>
      <c r="M620" s="12" t="s">
        <v>21</v>
      </c>
      <c r="N620" s="88">
        <f>IF($F620=dane!$B$8,6743+3,(IF($F620=dane!$B$9,6743+4,(IF($F620=dane!$B$10,6743+5,6743)))))</f>
        <v>6743</v>
      </c>
      <c r="O620" s="106"/>
    </row>
    <row r="621" spans="1:15" ht="30" x14ac:dyDescent="0.25">
      <c r="A621" s="79">
        <f>IF(zgłoszenia[[#This Row],[ID]]&gt;0,A620+1,"--")</f>
        <v>618</v>
      </c>
      <c r="B621" s="14" t="s">
        <v>12</v>
      </c>
      <c r="C621" s="87">
        <v>9994</v>
      </c>
      <c r="D621" s="13">
        <v>42515</v>
      </c>
      <c r="E621" s="48" t="s">
        <v>64</v>
      </c>
      <c r="F621" s="12" t="s">
        <v>82</v>
      </c>
      <c r="G621" s="12" t="s">
        <v>31</v>
      </c>
      <c r="H621" s="12" t="s">
        <v>446</v>
      </c>
      <c r="I621" s="53" t="s">
        <v>1332</v>
      </c>
      <c r="J621" s="12"/>
      <c r="K6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621" s="11"/>
      <c r="M621" s="12"/>
      <c r="N621" s="88">
        <f>IF($F621=dane!$B$8,6743+3,(IF($F621=dane!$B$9,6743+4,(IF($F621=dane!$B$10,6743+5,6743)))))</f>
        <v>6746</v>
      </c>
      <c r="O621" s="106"/>
    </row>
    <row r="622" spans="1:15" ht="30" x14ac:dyDescent="0.25">
      <c r="A622" s="79">
        <f>IF(zgłoszenia[[#This Row],[ID]]&gt;0,A621+1,"--")</f>
        <v>619</v>
      </c>
      <c r="B622" s="14" t="s">
        <v>43</v>
      </c>
      <c r="C622" s="87">
        <v>9989</v>
      </c>
      <c r="D622" s="13">
        <v>42515</v>
      </c>
      <c r="E622" s="48" t="s">
        <v>64</v>
      </c>
      <c r="F622" s="12" t="s">
        <v>82</v>
      </c>
      <c r="G622" s="12" t="s">
        <v>20</v>
      </c>
      <c r="H622" s="12" t="s">
        <v>190</v>
      </c>
      <c r="I622" s="53" t="s">
        <v>1333</v>
      </c>
      <c r="J622" s="12">
        <v>93</v>
      </c>
      <c r="K6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BOŚ.6746.93.2016.ŁD</v>
      </c>
      <c r="L622" s="11">
        <v>42668</v>
      </c>
      <c r="M622" s="12" t="s">
        <v>21</v>
      </c>
      <c r="N622" s="88">
        <f>IF($F622=dane!$B$8,6743+3,(IF($F622=dane!$B$9,6743+4,(IF($F622=dane!$B$10,6743+5,6743)))))</f>
        <v>6746</v>
      </c>
      <c r="O622" s="106"/>
    </row>
    <row r="623" spans="1:15" ht="60" x14ac:dyDescent="0.25">
      <c r="A623" s="79">
        <f>IF(zgłoszenia[[#This Row],[ID]]&gt;0,A622+1,"--")</f>
        <v>620</v>
      </c>
      <c r="B623" s="14" t="s">
        <v>43</v>
      </c>
      <c r="C623" s="87">
        <v>9995</v>
      </c>
      <c r="D623" s="13">
        <v>42515</v>
      </c>
      <c r="E623" s="48" t="s">
        <v>64</v>
      </c>
      <c r="F623" s="12" t="s">
        <v>82</v>
      </c>
      <c r="G623" s="12" t="s">
        <v>32</v>
      </c>
      <c r="H623" s="12" t="s">
        <v>149</v>
      </c>
      <c r="I623" s="53" t="s">
        <v>1334</v>
      </c>
      <c r="J623" s="12">
        <v>80</v>
      </c>
      <c r="K6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BOŚ.6746.80.2016.ŁD</v>
      </c>
      <c r="L623" s="11">
        <v>42545</v>
      </c>
      <c r="M623" s="12" t="s">
        <v>18</v>
      </c>
      <c r="N623" s="88">
        <f>IF($F623=dane!$B$8,6743+3,(IF($F623=dane!$B$9,6743+4,(IF($F623=dane!$B$10,6743+5,6743)))))</f>
        <v>6746</v>
      </c>
      <c r="O623" s="106"/>
    </row>
    <row r="624" spans="1:15" ht="60" x14ac:dyDescent="0.25">
      <c r="A624" s="79">
        <f>IF(zgłoszenia[[#This Row],[ID]]&gt;0,A623+1,"--")</f>
        <v>621</v>
      </c>
      <c r="B624" s="14" t="s">
        <v>43</v>
      </c>
      <c r="C624" s="87">
        <v>9991</v>
      </c>
      <c r="D624" s="13">
        <v>42515</v>
      </c>
      <c r="E624" s="48" t="s">
        <v>1335</v>
      </c>
      <c r="F624" s="12" t="s">
        <v>82</v>
      </c>
      <c r="G624" s="12" t="s">
        <v>20</v>
      </c>
      <c r="H624" s="12" t="s">
        <v>216</v>
      </c>
      <c r="I624" s="53" t="s">
        <v>1336</v>
      </c>
      <c r="J624" s="12">
        <v>92</v>
      </c>
      <c r="K6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BOŚ.6746.92.2016.ŁD</v>
      </c>
      <c r="L624" s="11">
        <v>42543</v>
      </c>
      <c r="M624" s="12" t="s">
        <v>18</v>
      </c>
      <c r="N624" s="88">
        <f>IF($F624=dane!$B$8,6743+3,(IF($F624=dane!$B$9,6743+4,(IF($F624=dane!$B$10,6743+5,6743)))))</f>
        <v>6746</v>
      </c>
      <c r="O624" s="106"/>
    </row>
    <row r="625" spans="1:15" ht="60" x14ac:dyDescent="0.25">
      <c r="A625" s="79">
        <f>IF(zgłoszenia[[#This Row],[ID]]&gt;0,A624+1,"--")</f>
        <v>622</v>
      </c>
      <c r="B625" s="14" t="s">
        <v>43</v>
      </c>
      <c r="C625" s="87" t="s">
        <v>1337</v>
      </c>
      <c r="D625" s="13">
        <v>42510</v>
      </c>
      <c r="E625" s="48" t="s">
        <v>1338</v>
      </c>
      <c r="F625" s="12" t="s">
        <v>16</v>
      </c>
      <c r="G625" s="12" t="s">
        <v>20</v>
      </c>
      <c r="H625" s="12" t="s">
        <v>216</v>
      </c>
      <c r="I625" s="53" t="s">
        <v>1339</v>
      </c>
      <c r="J625" s="12">
        <v>551</v>
      </c>
      <c r="K6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BOŚ.6743.551.2016.ŁD</v>
      </c>
      <c r="L625" s="11">
        <v>42537</v>
      </c>
      <c r="M625" s="12" t="s">
        <v>18</v>
      </c>
      <c r="N625" s="88">
        <f>IF($F625=dane!$B$8,6743+3,(IF($F625=dane!$B$9,6743+4,(IF($F625=dane!$B$10,6743+5,6743)))))</f>
        <v>6743</v>
      </c>
      <c r="O625" s="106"/>
    </row>
    <row r="626" spans="1:15" ht="60" x14ac:dyDescent="0.25">
      <c r="A626" s="79">
        <f>IF(zgłoszenia[[#This Row],[ID]]&gt;0,A625+1,"--")</f>
        <v>623</v>
      </c>
      <c r="B626" s="14" t="s">
        <v>43</v>
      </c>
      <c r="C626" s="87" t="s">
        <v>1340</v>
      </c>
      <c r="D626" s="13">
        <v>42508</v>
      </c>
      <c r="E626" s="48" t="s">
        <v>1341</v>
      </c>
      <c r="F626" s="12" t="s">
        <v>16</v>
      </c>
      <c r="G626" s="12" t="s">
        <v>20</v>
      </c>
      <c r="H626" s="12" t="s">
        <v>216</v>
      </c>
      <c r="I626" s="53" t="s">
        <v>1342</v>
      </c>
      <c r="J626" s="12">
        <v>549</v>
      </c>
      <c r="K6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BOŚ.6743.549.2016.ŁD</v>
      </c>
      <c r="L626" s="11">
        <v>42537</v>
      </c>
      <c r="M626" s="12" t="s">
        <v>18</v>
      </c>
      <c r="N626" s="88">
        <f>IF($F626=dane!$B$8,6743+3,(IF($F626=dane!$B$9,6743+4,(IF($F626=dane!$B$10,6743+5,6743)))))</f>
        <v>6743</v>
      </c>
      <c r="O626" s="106"/>
    </row>
    <row r="627" spans="1:15" ht="60" x14ac:dyDescent="0.25">
      <c r="A627" s="79">
        <f>IF(zgłoszenia[[#This Row],[ID]]&gt;0,A626+1,"--")</f>
        <v>624</v>
      </c>
      <c r="B627" s="14" t="s">
        <v>42</v>
      </c>
      <c r="C627" s="87">
        <v>10120</v>
      </c>
      <c r="D627" s="13">
        <v>42517</v>
      </c>
      <c r="E627" s="48" t="s">
        <v>239</v>
      </c>
      <c r="F627" s="12" t="s">
        <v>16</v>
      </c>
      <c r="G627" s="12" t="s">
        <v>17</v>
      </c>
      <c r="H627" s="12" t="s">
        <v>86</v>
      </c>
      <c r="I627" s="53" t="s">
        <v>1343</v>
      </c>
      <c r="J627" s="12">
        <v>574</v>
      </c>
      <c r="K6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BOŚ.6743.574.2016.MS</v>
      </c>
      <c r="L627" s="11">
        <v>42545</v>
      </c>
      <c r="M627" s="12" t="s">
        <v>18</v>
      </c>
      <c r="N627" s="88">
        <f>IF($F627=dane!$B$8,6743+3,(IF($F627=dane!$B$9,6743+4,(IF($F627=dane!$B$10,6743+5,6743)))))</f>
        <v>6743</v>
      </c>
      <c r="O627" s="106"/>
    </row>
    <row r="628" spans="1:15" ht="60" x14ac:dyDescent="0.25">
      <c r="A628" s="79">
        <f>IF(zgłoszenia[[#This Row],[ID]]&gt;0,A627+1,"--")</f>
        <v>625</v>
      </c>
      <c r="B628" s="14" t="s">
        <v>42</v>
      </c>
      <c r="C628" s="87">
        <v>10121</v>
      </c>
      <c r="D628" s="13">
        <v>42517</v>
      </c>
      <c r="E628" s="48" t="s">
        <v>239</v>
      </c>
      <c r="F628" s="12" t="s">
        <v>16</v>
      </c>
      <c r="G628" s="12" t="s">
        <v>17</v>
      </c>
      <c r="H628" s="12" t="s">
        <v>86</v>
      </c>
      <c r="I628" s="53" t="s">
        <v>208</v>
      </c>
      <c r="J628" s="12">
        <v>573</v>
      </c>
      <c r="K6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BOŚ.6743.573.2016.MS</v>
      </c>
      <c r="L628" s="11">
        <v>42545</v>
      </c>
      <c r="M628" s="12" t="s">
        <v>18</v>
      </c>
      <c r="N628" s="88">
        <f>IF($F628=dane!$B$8,6743+3,(IF($F628=dane!$B$9,6743+4,(IF($F628=dane!$B$10,6743+5,6743)))))</f>
        <v>6743</v>
      </c>
      <c r="O628" s="106"/>
    </row>
    <row r="629" spans="1:15" ht="60" x14ac:dyDescent="0.25">
      <c r="A629" s="79">
        <f>IF(zgłoszenia[[#This Row],[ID]]&gt;0,A628+1,"--")</f>
        <v>626</v>
      </c>
      <c r="B629" s="14" t="s">
        <v>42</v>
      </c>
      <c r="C629" s="87">
        <v>10111</v>
      </c>
      <c r="D629" s="13">
        <v>42517</v>
      </c>
      <c r="E629" s="48" t="s">
        <v>716</v>
      </c>
      <c r="F629" s="12" t="s">
        <v>16</v>
      </c>
      <c r="G629" s="12" t="s">
        <v>17</v>
      </c>
      <c r="H629" s="12" t="s">
        <v>96</v>
      </c>
      <c r="I629" s="53" t="s">
        <v>1344</v>
      </c>
      <c r="J629" s="12">
        <v>575</v>
      </c>
      <c r="K6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BOŚ.6743.575.2016.MS</v>
      </c>
      <c r="L629" s="11">
        <v>42545</v>
      </c>
      <c r="M629" s="12" t="s">
        <v>18</v>
      </c>
      <c r="N629" s="88">
        <f>IF($F629=dane!$B$8,6743+3,(IF($F629=dane!$B$9,6743+4,(IF($F629=dane!$B$10,6743+5,6743)))))</f>
        <v>6743</v>
      </c>
      <c r="O629" s="106"/>
    </row>
    <row r="630" spans="1:15" ht="75" x14ac:dyDescent="0.25">
      <c r="A630" s="79">
        <f>IF(zgłoszenia[[#This Row],[ID]]&gt;0,A629+1,"--")</f>
        <v>627</v>
      </c>
      <c r="B630" s="14" t="s">
        <v>37</v>
      </c>
      <c r="C630" s="87">
        <v>10130</v>
      </c>
      <c r="D630" s="13">
        <v>42517</v>
      </c>
      <c r="E630" s="48" t="s">
        <v>1345</v>
      </c>
      <c r="F630" s="12" t="s">
        <v>27</v>
      </c>
      <c r="G630" s="12" t="s">
        <v>32</v>
      </c>
      <c r="H630" s="12" t="s">
        <v>1346</v>
      </c>
      <c r="I630" s="53" t="s">
        <v>1347</v>
      </c>
      <c r="J630" s="12">
        <v>568</v>
      </c>
      <c r="K6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BOŚ.6743.568.2016.AŁ</v>
      </c>
      <c r="L630" s="11">
        <v>42537</v>
      </c>
      <c r="M630" s="12" t="s">
        <v>18</v>
      </c>
      <c r="N630" s="88">
        <f>IF($F630=dane!$B$8,6743+3,(IF($F630=dane!$B$9,6743+4,(IF($F630=dane!$B$10,6743+5,6743)))))</f>
        <v>6743</v>
      </c>
      <c r="O630" s="106"/>
    </row>
    <row r="631" spans="1:15" ht="60" x14ac:dyDescent="0.25">
      <c r="A631" s="79">
        <f>IF(zgłoszenia[[#This Row],[ID]]&gt;0,A630+1,"--")</f>
        <v>628</v>
      </c>
      <c r="B631" s="14" t="s">
        <v>37</v>
      </c>
      <c r="C631" s="87">
        <v>10132</v>
      </c>
      <c r="D631" s="13">
        <v>42517</v>
      </c>
      <c r="E631" s="48" t="s">
        <v>1348</v>
      </c>
      <c r="F631" s="12" t="s">
        <v>16</v>
      </c>
      <c r="G631" s="12" t="s">
        <v>32</v>
      </c>
      <c r="H631" s="12" t="s">
        <v>1346</v>
      </c>
      <c r="I631" s="53" t="s">
        <v>1347</v>
      </c>
      <c r="J631" s="12">
        <v>570</v>
      </c>
      <c r="K6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BOŚ.6743.570.2016.AŁ</v>
      </c>
      <c r="L631" s="11">
        <v>42537</v>
      </c>
      <c r="M631" s="12" t="s">
        <v>18</v>
      </c>
      <c r="N631" s="88">
        <f>IF($F631=dane!$B$8,6743+3,(IF($F631=dane!$B$9,6743+4,(IF($F631=dane!$B$10,6743+5,6743)))))</f>
        <v>6743</v>
      </c>
      <c r="O631" s="106"/>
    </row>
    <row r="632" spans="1:15" ht="60" x14ac:dyDescent="0.25">
      <c r="A632" s="79">
        <f>IF(zgłoszenia[[#This Row],[ID]]&gt;0,A631+1,"--")</f>
        <v>629</v>
      </c>
      <c r="B632" s="14" t="s">
        <v>42</v>
      </c>
      <c r="C632" s="87">
        <v>10302</v>
      </c>
      <c r="D632" s="13">
        <v>42521</v>
      </c>
      <c r="E632" s="48" t="s">
        <v>64</v>
      </c>
      <c r="F632" s="12" t="s">
        <v>82</v>
      </c>
      <c r="G632" s="12" t="s">
        <v>17</v>
      </c>
      <c r="H632" s="12" t="s">
        <v>17</v>
      </c>
      <c r="I632" s="53" t="s">
        <v>98</v>
      </c>
      <c r="J632" s="12">
        <v>81</v>
      </c>
      <c r="K6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BOŚ.6746.81.2016.MS</v>
      </c>
      <c r="L632" s="11">
        <v>42549</v>
      </c>
      <c r="M632" s="12" t="s">
        <v>18</v>
      </c>
      <c r="N632" s="88">
        <f>IF($F632=dane!$B$8,6743+3,(IF($F632=dane!$B$9,6743+4,(IF($F632=dane!$B$10,6743+5,6743)))))</f>
        <v>6746</v>
      </c>
      <c r="O632" s="106"/>
    </row>
    <row r="633" spans="1:15" ht="30" x14ac:dyDescent="0.25">
      <c r="A633" s="79">
        <f>IF(zgłoszenia[[#This Row],[ID]]&gt;0,A632+1,"--")</f>
        <v>630</v>
      </c>
      <c r="B633" s="14" t="s">
        <v>42</v>
      </c>
      <c r="C633" s="87">
        <v>10291</v>
      </c>
      <c r="D633" s="13">
        <v>42521</v>
      </c>
      <c r="E633" s="48" t="s">
        <v>1349</v>
      </c>
      <c r="F633" s="12" t="s">
        <v>16</v>
      </c>
      <c r="G633" s="12" t="s">
        <v>17</v>
      </c>
      <c r="H633" s="12" t="s">
        <v>322</v>
      </c>
      <c r="I633" s="53" t="s">
        <v>87</v>
      </c>
      <c r="J633" s="12">
        <v>576</v>
      </c>
      <c r="K6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BOŚ.6743.576.2016.MS</v>
      </c>
      <c r="L633" s="11">
        <v>42586</v>
      </c>
      <c r="M633" s="12" t="s">
        <v>21</v>
      </c>
      <c r="N633" s="88">
        <f>IF($F633=dane!$B$8,6743+3,(IF($F633=dane!$B$9,6743+4,(IF($F633=dane!$B$10,6743+5,6743)))))</f>
        <v>6743</v>
      </c>
      <c r="O633" s="106"/>
    </row>
    <row r="634" spans="1:15" ht="30" x14ac:dyDescent="0.25">
      <c r="A634" s="79">
        <f>IF(zgłoszenia[[#This Row],[ID]]&gt;0,A633+1,"--")</f>
        <v>631</v>
      </c>
      <c r="B634" s="14" t="s">
        <v>63</v>
      </c>
      <c r="C634" s="87">
        <v>10204</v>
      </c>
      <c r="D634" s="13">
        <v>42520</v>
      </c>
      <c r="E634" s="48" t="s">
        <v>151</v>
      </c>
      <c r="F634" s="12" t="s">
        <v>16</v>
      </c>
      <c r="G634" s="12" t="s">
        <v>28</v>
      </c>
      <c r="H634" s="12" t="s">
        <v>129</v>
      </c>
      <c r="I634" s="53" t="s">
        <v>1350</v>
      </c>
      <c r="J634" s="12">
        <v>577</v>
      </c>
      <c r="K6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BOŚ.6743.577.2016.AP</v>
      </c>
      <c r="L634" s="11">
        <v>42563</v>
      </c>
      <c r="M634" s="12" t="s">
        <v>21</v>
      </c>
      <c r="N634" s="88">
        <f>IF($F634=dane!$B$8,6743+3,(IF($F634=dane!$B$9,6743+4,(IF($F634=dane!$B$10,6743+5,6743)))))</f>
        <v>6743</v>
      </c>
      <c r="O634" s="106"/>
    </row>
    <row r="635" spans="1:15" ht="60" x14ac:dyDescent="0.25">
      <c r="A635" s="79">
        <f>IF(zgłoszenia[[#This Row],[ID]]&gt;0,A634+1,"--")</f>
        <v>632</v>
      </c>
      <c r="B635" s="14" t="s">
        <v>12</v>
      </c>
      <c r="C635" s="87">
        <v>10238</v>
      </c>
      <c r="D635" s="13">
        <v>42520</v>
      </c>
      <c r="E635" s="48" t="s">
        <v>311</v>
      </c>
      <c r="F635" s="12" t="s">
        <v>16</v>
      </c>
      <c r="G635" s="12" t="s">
        <v>31</v>
      </c>
      <c r="H635" s="12" t="s">
        <v>1351</v>
      </c>
      <c r="I635" s="53" t="s">
        <v>1352</v>
      </c>
      <c r="J635" s="12">
        <v>590</v>
      </c>
      <c r="K6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BOŚ.6743.590.2016.WŚ</v>
      </c>
      <c r="L635" s="11">
        <v>42550</v>
      </c>
      <c r="M635" s="12" t="s">
        <v>18</v>
      </c>
      <c r="N635" s="88">
        <f>IF($F635=dane!$B$8,6743+3,(IF($F635=dane!$B$9,6743+4,(IF($F635=dane!$B$10,6743+5,6743)))))</f>
        <v>6743</v>
      </c>
      <c r="O635" s="106"/>
    </row>
    <row r="636" spans="1:15" ht="45" x14ac:dyDescent="0.25">
      <c r="A636" s="79">
        <f>IF(zgłoszenia[[#This Row],[ID]]&gt;0,A635+1,"--")</f>
        <v>633</v>
      </c>
      <c r="B636" s="14" t="s">
        <v>37</v>
      </c>
      <c r="C636" s="87">
        <v>10214</v>
      </c>
      <c r="D636" s="13">
        <v>42520</v>
      </c>
      <c r="E636" s="48" t="s">
        <v>1353</v>
      </c>
      <c r="F636" s="12" t="s">
        <v>19</v>
      </c>
      <c r="G636" s="12" t="s">
        <v>28</v>
      </c>
      <c r="H636" s="12" t="s">
        <v>122</v>
      </c>
      <c r="I636" s="53" t="s">
        <v>1354</v>
      </c>
      <c r="J636" s="12">
        <v>571</v>
      </c>
      <c r="K6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BOŚ.6743.571.2016.AŁ</v>
      </c>
      <c r="L636" s="11">
        <v>42537</v>
      </c>
      <c r="M636" s="12" t="s">
        <v>21</v>
      </c>
      <c r="N636" s="88">
        <f>IF($F636=dane!$B$8,6743+3,(IF($F636=dane!$B$9,6743+4,(IF($F636=dane!$B$10,6743+5,6743)))))</f>
        <v>6743</v>
      </c>
      <c r="O636" s="106"/>
    </row>
    <row r="637" spans="1:15" ht="30" x14ac:dyDescent="0.25">
      <c r="A637" s="79">
        <f>IF(zgłoszenia[[#This Row],[ID]]&gt;0,A636+1,"--")</f>
        <v>634</v>
      </c>
      <c r="B637" s="14" t="s">
        <v>63</v>
      </c>
      <c r="C637" s="87">
        <v>10350</v>
      </c>
      <c r="D637" s="13">
        <v>42521</v>
      </c>
      <c r="E637" s="48" t="s">
        <v>439</v>
      </c>
      <c r="F637" s="12" t="s">
        <v>16</v>
      </c>
      <c r="G637" s="12" t="s">
        <v>28</v>
      </c>
      <c r="H637" s="12" t="s">
        <v>28</v>
      </c>
      <c r="I637" s="53" t="s">
        <v>1355</v>
      </c>
      <c r="J637" s="12">
        <v>579</v>
      </c>
      <c r="K6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BOŚ.6743.579.2016.AP</v>
      </c>
      <c r="L637" s="11">
        <v>42556</v>
      </c>
      <c r="M637" s="12"/>
      <c r="N637" s="88">
        <f>IF($F637=dane!$B$8,6743+3,(IF($F637=dane!$B$9,6743+4,(IF($F637=dane!$B$10,6743+5,6743)))))</f>
        <v>6743</v>
      </c>
      <c r="O637" s="106"/>
    </row>
    <row r="638" spans="1:15" ht="45" x14ac:dyDescent="0.25">
      <c r="A638" s="79">
        <f>IF(zgłoszenia[[#This Row],[ID]]&gt;0,A637+1,"--")</f>
        <v>635</v>
      </c>
      <c r="B638" s="14" t="s">
        <v>209</v>
      </c>
      <c r="C638" s="87">
        <v>10360</v>
      </c>
      <c r="D638" s="13">
        <v>42521</v>
      </c>
      <c r="E638" s="48" t="s">
        <v>1356</v>
      </c>
      <c r="F638" s="12" t="s">
        <v>19</v>
      </c>
      <c r="G638" s="12" t="s">
        <v>28</v>
      </c>
      <c r="H638" s="12" t="s">
        <v>28</v>
      </c>
      <c r="I638" s="53" t="s">
        <v>797</v>
      </c>
      <c r="J638" s="12">
        <v>591</v>
      </c>
      <c r="K6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BOŚ.6743.591.2016.SR</v>
      </c>
      <c r="L638" s="11">
        <v>42528</v>
      </c>
      <c r="M638" s="12" t="s">
        <v>21</v>
      </c>
      <c r="N638" s="88">
        <f>IF($F638=dane!$B$8,6743+3,(IF($F638=dane!$B$9,6743+4,(IF($F638=dane!$B$10,6743+5,6743)))))</f>
        <v>6743</v>
      </c>
      <c r="O638" s="106"/>
    </row>
    <row r="639" spans="1:15" ht="60" x14ac:dyDescent="0.25">
      <c r="A639" s="79">
        <f>IF(zgłoszenia[[#This Row],[ID]]&gt;0,A638+1,"--")</f>
        <v>636</v>
      </c>
      <c r="B639" s="14" t="s">
        <v>1178</v>
      </c>
      <c r="C639" s="87">
        <v>10425</v>
      </c>
      <c r="D639" s="13">
        <v>42522</v>
      </c>
      <c r="E639" s="48" t="s">
        <v>126</v>
      </c>
      <c r="F639" s="12" t="s">
        <v>16</v>
      </c>
      <c r="G639" s="12" t="s">
        <v>29</v>
      </c>
      <c r="H639" s="12" t="s">
        <v>639</v>
      </c>
      <c r="I639" s="53" t="s">
        <v>1357</v>
      </c>
      <c r="J639" s="12">
        <v>578</v>
      </c>
      <c r="K6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BOŚ.6743.578.2016.EJ</v>
      </c>
      <c r="L639" s="11">
        <v>42534</v>
      </c>
      <c r="M639" s="12" t="s">
        <v>18</v>
      </c>
      <c r="N639" s="88">
        <f>IF($F639=dane!$B$8,6743+3,(IF($F639=dane!$B$9,6743+4,(IF($F639=dane!$B$10,6743+5,6743)))))</f>
        <v>6743</v>
      </c>
      <c r="O639" s="106"/>
    </row>
    <row r="640" spans="1:15" ht="60" x14ac:dyDescent="0.25">
      <c r="A640" s="79">
        <f>IF(zgłoszenia[[#This Row],[ID]]&gt;0,A639+1,"--")</f>
        <v>637</v>
      </c>
      <c r="B640" s="14" t="s">
        <v>37</v>
      </c>
      <c r="C640" s="87">
        <v>10463</v>
      </c>
      <c r="D640" s="13">
        <v>42522</v>
      </c>
      <c r="E640" s="48" t="s">
        <v>1358</v>
      </c>
      <c r="F640" s="12" t="s">
        <v>16</v>
      </c>
      <c r="G640" s="12" t="s">
        <v>28</v>
      </c>
      <c r="H640" s="12" t="s">
        <v>129</v>
      </c>
      <c r="I640" s="53" t="s">
        <v>1359</v>
      </c>
      <c r="J640" s="12">
        <v>603</v>
      </c>
      <c r="K6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BOŚ.6743.603.2016.AŁ</v>
      </c>
      <c r="L640" s="11">
        <v>42549</v>
      </c>
      <c r="M640" s="12" t="s">
        <v>18</v>
      </c>
      <c r="N640" s="88">
        <f>IF($F640=dane!$B$8,6743+3,(IF($F640=dane!$B$9,6743+4,(IF($F640=dane!$B$10,6743+5,6743)))))</f>
        <v>6743</v>
      </c>
      <c r="O640" s="106"/>
    </row>
    <row r="641" spans="1:15" ht="60" x14ac:dyDescent="0.25">
      <c r="A641" s="79">
        <f>IF(zgłoszenia[[#This Row],[ID]]&gt;0,A640+1,"--")</f>
        <v>638</v>
      </c>
      <c r="B641" s="14" t="s">
        <v>37</v>
      </c>
      <c r="C641" s="87">
        <v>10447</v>
      </c>
      <c r="D641" s="13">
        <v>42522</v>
      </c>
      <c r="E641" s="48" t="s">
        <v>126</v>
      </c>
      <c r="F641" s="12" t="s">
        <v>16</v>
      </c>
      <c r="G641" s="12" t="s">
        <v>28</v>
      </c>
      <c r="H641" s="12" t="s">
        <v>129</v>
      </c>
      <c r="I641" s="53" t="s">
        <v>1360</v>
      </c>
      <c r="J641" s="12">
        <v>602</v>
      </c>
      <c r="K6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BOŚ.6743.602.2016.AŁ</v>
      </c>
      <c r="L641" s="11">
        <v>42549</v>
      </c>
      <c r="M641" s="12" t="s">
        <v>18</v>
      </c>
      <c r="N641" s="88">
        <f>IF($F641=dane!$B$8,6743+3,(IF($F641=dane!$B$9,6743+4,(IF($F641=dane!$B$10,6743+5,6743)))))</f>
        <v>6743</v>
      </c>
      <c r="O641" s="106"/>
    </row>
    <row r="642" spans="1:15" ht="60" x14ac:dyDescent="0.25">
      <c r="A642" s="79">
        <f>IF(zgłoszenia[[#This Row],[ID]]&gt;0,A641+1,"--")</f>
        <v>639</v>
      </c>
      <c r="B642" s="14" t="s">
        <v>63</v>
      </c>
      <c r="C642" s="87">
        <v>10428</v>
      </c>
      <c r="D642" s="13">
        <v>42522</v>
      </c>
      <c r="E642" s="48" t="s">
        <v>1361</v>
      </c>
      <c r="F642" s="12" t="s">
        <v>19</v>
      </c>
      <c r="G642" s="12" t="s">
        <v>28</v>
      </c>
      <c r="H642" s="12" t="s">
        <v>76</v>
      </c>
      <c r="I642" s="53" t="s">
        <v>1362</v>
      </c>
      <c r="J642" s="12">
        <v>582</v>
      </c>
      <c r="K6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BOŚ.6743.582.2016.AP</v>
      </c>
      <c r="L642" s="11">
        <v>42544</v>
      </c>
      <c r="M642" s="12" t="s">
        <v>18</v>
      </c>
      <c r="N642" s="88">
        <f>IF($F642=dane!$B$8,6743+3,(IF($F642=dane!$B$9,6743+4,(IF($F642=dane!$B$10,6743+5,6743)))))</f>
        <v>6743</v>
      </c>
      <c r="O642" s="106"/>
    </row>
    <row r="643" spans="1:15" ht="60" x14ac:dyDescent="0.25">
      <c r="A643" s="79">
        <f>IF(zgłoszenia[[#This Row],[ID]]&gt;0,A642+1,"--")</f>
        <v>640</v>
      </c>
      <c r="B643" s="14" t="s">
        <v>37</v>
      </c>
      <c r="C643" s="87">
        <v>10441</v>
      </c>
      <c r="D643" s="13">
        <v>42522</v>
      </c>
      <c r="E643" s="48" t="s">
        <v>1363</v>
      </c>
      <c r="F643" s="12" t="s">
        <v>16</v>
      </c>
      <c r="G643" s="12" t="s">
        <v>28</v>
      </c>
      <c r="H643" s="12" t="s">
        <v>155</v>
      </c>
      <c r="I643" s="53" t="s">
        <v>1364</v>
      </c>
      <c r="J643" s="12">
        <v>601</v>
      </c>
      <c r="K6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BOŚ.6743.601.2016.AŁ</v>
      </c>
      <c r="L643" s="11">
        <v>42551</v>
      </c>
      <c r="M643" s="12" t="s">
        <v>18</v>
      </c>
      <c r="N643" s="88">
        <f>IF($F643=dane!$B$8,6743+3,(IF($F643=dane!$B$9,6743+4,(IF($F643=dane!$B$10,6743+5,6743)))))</f>
        <v>6743</v>
      </c>
      <c r="O643" s="106"/>
    </row>
    <row r="644" spans="1:15" ht="30" x14ac:dyDescent="0.25">
      <c r="A644" s="79">
        <f>IF(zgłoszenia[[#This Row],[ID]]&gt;0,A643+1,"--")</f>
        <v>641</v>
      </c>
      <c r="B644" s="14" t="s">
        <v>63</v>
      </c>
      <c r="C644" s="87">
        <v>10419</v>
      </c>
      <c r="D644" s="13">
        <v>42522</v>
      </c>
      <c r="E644" s="48" t="s">
        <v>126</v>
      </c>
      <c r="F644" s="12" t="s">
        <v>16</v>
      </c>
      <c r="G644" s="12" t="s">
        <v>23</v>
      </c>
      <c r="H644" s="12" t="s">
        <v>1052</v>
      </c>
      <c r="I644" s="53" t="s">
        <v>1365</v>
      </c>
      <c r="J644" s="12">
        <v>581</v>
      </c>
      <c r="K6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BOŚ.6743.581.2016.AP</v>
      </c>
      <c r="L644" s="11">
        <v>42562</v>
      </c>
      <c r="M644" s="12" t="s">
        <v>21</v>
      </c>
      <c r="N644" s="88">
        <f>IF($F644=dane!$B$8,6743+3,(IF($F644=dane!$B$9,6743+4,(IF($F644=dane!$B$10,6743+5,6743)))))</f>
        <v>6743</v>
      </c>
      <c r="O644" s="106"/>
    </row>
    <row r="645" spans="1:15" ht="60" x14ac:dyDescent="0.25">
      <c r="A645" s="79">
        <f>IF(zgłoszenia[[#This Row],[ID]]&gt;0,A644+1,"--")</f>
        <v>642</v>
      </c>
      <c r="B645" s="14" t="s">
        <v>63</v>
      </c>
      <c r="C645" s="87">
        <v>10493</v>
      </c>
      <c r="D645" s="13">
        <v>42523</v>
      </c>
      <c r="E645" s="98" t="s">
        <v>1366</v>
      </c>
      <c r="F645" s="12" t="s">
        <v>16</v>
      </c>
      <c r="G645" s="12" t="s">
        <v>23</v>
      </c>
      <c r="H645" s="12" t="s">
        <v>1367</v>
      </c>
      <c r="I645" s="53" t="s">
        <v>1368</v>
      </c>
      <c r="J645" s="12">
        <v>583</v>
      </c>
      <c r="K6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BOŚ.6743.583.2016.AP</v>
      </c>
      <c r="L645" s="11">
        <v>42551</v>
      </c>
      <c r="M645" s="12" t="s">
        <v>18</v>
      </c>
      <c r="N645" s="88">
        <f>IF($F645=dane!$B$8,6743+3,(IF($F645=dane!$B$9,6743+4,(IF($F645=dane!$B$10,6743+5,6743)))))</f>
        <v>6743</v>
      </c>
      <c r="O645" s="106"/>
    </row>
    <row r="646" spans="1:15" ht="60" x14ac:dyDescent="0.25">
      <c r="A646" s="79">
        <f>IF(zgłoszenia[[#This Row],[ID]]&gt;0,A645+1,"--")</f>
        <v>643</v>
      </c>
      <c r="B646" s="14" t="s">
        <v>37</v>
      </c>
      <c r="C646" s="87">
        <v>10538</v>
      </c>
      <c r="D646" s="13">
        <v>42523</v>
      </c>
      <c r="E646" s="98" t="s">
        <v>64</v>
      </c>
      <c r="F646" s="12" t="s">
        <v>82</v>
      </c>
      <c r="G646" s="12" t="s">
        <v>32</v>
      </c>
      <c r="H646" s="12" t="s">
        <v>32</v>
      </c>
      <c r="I646" s="53" t="s">
        <v>1369</v>
      </c>
      <c r="J646" s="12">
        <v>87</v>
      </c>
      <c r="K6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BOŚ.6746.87.2016.AŁ</v>
      </c>
      <c r="L646" s="11">
        <v>42552</v>
      </c>
      <c r="M646" s="12" t="s">
        <v>18</v>
      </c>
      <c r="N646" s="88">
        <f>IF($F646=dane!$B$8,6743+3,(IF($F646=dane!$B$9,6743+4,(IF($F646=dane!$B$10,6743+5,6743)))))</f>
        <v>6746</v>
      </c>
      <c r="O646" s="106"/>
    </row>
    <row r="647" spans="1:15" ht="60" x14ac:dyDescent="0.25">
      <c r="A647" s="79">
        <f>IF(zgłoszenia[[#This Row],[ID]]&gt;0,A646+1,"--")</f>
        <v>644</v>
      </c>
      <c r="B647" s="14" t="s">
        <v>1178</v>
      </c>
      <c r="C647" s="87">
        <v>10537</v>
      </c>
      <c r="D647" s="13">
        <v>42523</v>
      </c>
      <c r="E647" s="48" t="s">
        <v>1270</v>
      </c>
      <c r="F647" s="12" t="s">
        <v>16</v>
      </c>
      <c r="G647" s="12" t="s">
        <v>32</v>
      </c>
      <c r="H647" s="12" t="s">
        <v>67</v>
      </c>
      <c r="I647" s="53" t="s">
        <v>68</v>
      </c>
      <c r="J647" s="12">
        <v>580</v>
      </c>
      <c r="K6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BOŚ.6743.580.2016.EJ</v>
      </c>
      <c r="L647" s="11">
        <v>42552</v>
      </c>
      <c r="M647" s="12" t="s">
        <v>18</v>
      </c>
      <c r="N647" s="88">
        <f>IF($F647=dane!$B$8,6743+3,(IF($F647=dane!$B$9,6743+4,(IF($F647=dane!$B$10,6743+5,6743)))))</f>
        <v>6743</v>
      </c>
      <c r="O647" s="106"/>
    </row>
    <row r="648" spans="1:15" ht="30" x14ac:dyDescent="0.25">
      <c r="A648" s="79">
        <f>IF(zgłoszenia[[#This Row],[ID]]&gt;0,A647+1,"--")</f>
        <v>645</v>
      </c>
      <c r="B648" s="14" t="s">
        <v>63</v>
      </c>
      <c r="C648" s="87">
        <v>10521</v>
      </c>
      <c r="D648" s="13">
        <v>42523</v>
      </c>
      <c r="E648" s="48" t="s">
        <v>1323</v>
      </c>
      <c r="F648" s="12" t="s">
        <v>19</v>
      </c>
      <c r="G648" s="12" t="s">
        <v>28</v>
      </c>
      <c r="H648" s="12" t="s">
        <v>28</v>
      </c>
      <c r="I648" s="53" t="s">
        <v>797</v>
      </c>
      <c r="J648" s="12">
        <v>584</v>
      </c>
      <c r="K6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BOŚ.6743.584.2016.AP</v>
      </c>
      <c r="L648" s="11">
        <v>42552</v>
      </c>
      <c r="M648" s="12" t="s">
        <v>30</v>
      </c>
      <c r="N648" s="88">
        <f>IF($F648=dane!$B$8,6743+3,(IF($F648=dane!$B$9,6743+4,(IF($F648=dane!$B$10,6743+5,6743)))))</f>
        <v>6743</v>
      </c>
      <c r="O648" s="106"/>
    </row>
    <row r="649" spans="1:15" ht="60" x14ac:dyDescent="0.25">
      <c r="A649" s="79">
        <f>IF(zgłoszenia[[#This Row],[ID]]&gt;0,A648+1,"--")</f>
        <v>646</v>
      </c>
      <c r="B649" s="14" t="s">
        <v>42</v>
      </c>
      <c r="C649" s="87">
        <v>10540</v>
      </c>
      <c r="D649" s="13">
        <v>42523</v>
      </c>
      <c r="E649" s="48" t="s">
        <v>689</v>
      </c>
      <c r="F649" s="12" t="s">
        <v>16</v>
      </c>
      <c r="G649" s="12" t="s">
        <v>17</v>
      </c>
      <c r="H649" s="12" t="s">
        <v>86</v>
      </c>
      <c r="I649" s="53" t="s">
        <v>1370</v>
      </c>
      <c r="J649" s="12">
        <v>83</v>
      </c>
      <c r="K6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BOŚ.6743.83.2016.MS</v>
      </c>
      <c r="L649" s="11">
        <v>42549</v>
      </c>
      <c r="M649" s="12" t="s">
        <v>18</v>
      </c>
      <c r="N649" s="88">
        <f>IF($F649=dane!$B$8,6743+3,(IF($F649=dane!$B$9,6743+4,(IF($F649=dane!$B$10,6743+5,6743)))))</f>
        <v>6743</v>
      </c>
      <c r="O649" s="106"/>
    </row>
    <row r="650" spans="1:15" ht="30" x14ac:dyDescent="0.25">
      <c r="A650" s="79">
        <f>IF(zgłoszenia[[#This Row],[ID]]&gt;0,A649+1,"--")</f>
        <v>647</v>
      </c>
      <c r="B650" s="14" t="s">
        <v>63</v>
      </c>
      <c r="C650" s="87">
        <v>10564</v>
      </c>
      <c r="D650" s="13">
        <v>42523</v>
      </c>
      <c r="E650" s="48" t="s">
        <v>1371</v>
      </c>
      <c r="F650" s="12" t="s">
        <v>16</v>
      </c>
      <c r="G650" s="12" t="s">
        <v>28</v>
      </c>
      <c r="H650" s="12" t="s">
        <v>155</v>
      </c>
      <c r="I650" s="53" t="s">
        <v>1372</v>
      </c>
      <c r="J650" s="12">
        <v>592</v>
      </c>
      <c r="K6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BOŚ.6743.592.2016.AP</v>
      </c>
      <c r="L650" s="11">
        <v>42544</v>
      </c>
      <c r="M650" s="12" t="s">
        <v>30</v>
      </c>
      <c r="N650" s="88">
        <f>IF($F650=dane!$B$8,6743+3,(IF($F650=dane!$B$9,6743+4,(IF($F650=dane!$B$10,6743+5,6743)))))</f>
        <v>6743</v>
      </c>
      <c r="O650" s="106"/>
    </row>
    <row r="651" spans="1:15" ht="60" x14ac:dyDescent="0.25">
      <c r="A651" s="79">
        <f>IF(zgłoszenia[[#This Row],[ID]]&gt;0,A650+1,"--")</f>
        <v>648</v>
      </c>
      <c r="B651" s="14" t="s">
        <v>37</v>
      </c>
      <c r="C651" s="87">
        <v>10581</v>
      </c>
      <c r="D651" s="13">
        <v>42523</v>
      </c>
      <c r="E651" s="48" t="s">
        <v>1374</v>
      </c>
      <c r="F651" s="12" t="s">
        <v>16</v>
      </c>
      <c r="G651" s="12" t="s">
        <v>32</v>
      </c>
      <c r="H651" s="12" t="s">
        <v>67</v>
      </c>
      <c r="I651" s="53" t="s">
        <v>1373</v>
      </c>
      <c r="J651" s="12">
        <v>88</v>
      </c>
      <c r="K6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BOŚ.6743.88.2016.AŁ</v>
      </c>
      <c r="L651" s="11">
        <v>42544</v>
      </c>
      <c r="M651" s="12"/>
      <c r="N651" s="88">
        <f>IF($F651=dane!$B$8,6743+3,(IF($F651=dane!$B$9,6743+4,(IF($F651=dane!$B$10,6743+5,6743)))))</f>
        <v>6743</v>
      </c>
      <c r="O651" s="106"/>
    </row>
    <row r="652" spans="1:15" ht="60" x14ac:dyDescent="0.25">
      <c r="A652" s="79">
        <f>IF(zgłoszenia[[#This Row],[ID]]&gt;0,A651+1,"--")</f>
        <v>649</v>
      </c>
      <c r="B652" s="14" t="s">
        <v>1178</v>
      </c>
      <c r="C652" s="87">
        <v>10566</v>
      </c>
      <c r="D652" s="13">
        <v>42523</v>
      </c>
      <c r="E652" s="48" t="s">
        <v>1375</v>
      </c>
      <c r="F652" s="12" t="s">
        <v>81</v>
      </c>
      <c r="G652" s="12" t="s">
        <v>29</v>
      </c>
      <c r="H652" s="12" t="s">
        <v>29</v>
      </c>
      <c r="I652" s="53" t="s">
        <v>1376</v>
      </c>
      <c r="J652" s="12">
        <v>39</v>
      </c>
      <c r="K6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BOŚ.6748.39.2016.EJ</v>
      </c>
      <c r="L652" s="11">
        <v>42552</v>
      </c>
      <c r="M652" s="12" t="s">
        <v>18</v>
      </c>
      <c r="N652" s="88">
        <f>IF($F652=dane!$B$8,6743+3,(IF($F652=dane!$B$9,6743+4,(IF($F652=dane!$B$10,6743+5,6743)))))</f>
        <v>6748</v>
      </c>
      <c r="O652" s="106"/>
    </row>
    <row r="653" spans="1:15" ht="60" x14ac:dyDescent="0.25">
      <c r="A653" s="79">
        <f>IF(zgłoszenia[[#This Row],[ID]]&gt;0,A652+1,"--")</f>
        <v>650</v>
      </c>
      <c r="B653" s="14" t="s">
        <v>1178</v>
      </c>
      <c r="C653" s="87">
        <v>10672</v>
      </c>
      <c r="D653" s="13">
        <v>42524</v>
      </c>
      <c r="E653" s="48" t="s">
        <v>126</v>
      </c>
      <c r="F653" s="12" t="s">
        <v>16</v>
      </c>
      <c r="G653" s="12" t="s">
        <v>31</v>
      </c>
      <c r="H653" s="12" t="s">
        <v>254</v>
      </c>
      <c r="I653" s="53" t="s">
        <v>560</v>
      </c>
      <c r="J653" s="12">
        <v>593</v>
      </c>
      <c r="K6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BOŚ.6743.593.2016.EJ</v>
      </c>
      <c r="L653" s="11">
        <v>42538</v>
      </c>
      <c r="M653" s="12" t="s">
        <v>18</v>
      </c>
      <c r="N653" s="88">
        <f>IF($F653=dane!$B$8,6743+3,(IF($F653=dane!$B$9,6743+4,(IF($F653=dane!$B$10,6743+5,6743)))))</f>
        <v>6743</v>
      </c>
      <c r="O653" s="106"/>
    </row>
    <row r="654" spans="1:15" ht="60" x14ac:dyDescent="0.25">
      <c r="A654" s="79">
        <f>IF(zgłoszenia[[#This Row],[ID]]&gt;0,A653+1,"--")</f>
        <v>651</v>
      </c>
      <c r="B654" s="14" t="s">
        <v>1178</v>
      </c>
      <c r="C654" s="87">
        <v>10673</v>
      </c>
      <c r="D654" s="13">
        <v>42524</v>
      </c>
      <c r="E654" s="48" t="s">
        <v>126</v>
      </c>
      <c r="F654" s="12" t="s">
        <v>16</v>
      </c>
      <c r="G654" s="12" t="s">
        <v>31</v>
      </c>
      <c r="H654" s="12" t="s">
        <v>617</v>
      </c>
      <c r="I654" s="53" t="s">
        <v>1377</v>
      </c>
      <c r="J654" s="12">
        <v>594</v>
      </c>
      <c r="K6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BOŚ.6743.594.2016.EJ</v>
      </c>
      <c r="L654" s="11">
        <v>42538</v>
      </c>
      <c r="M654" s="12" t="s">
        <v>18</v>
      </c>
      <c r="N654" s="88">
        <f>IF($F654=dane!$B$8,6743+3,(IF($F654=dane!$B$9,6743+4,(IF($F654=dane!$B$10,6743+5,6743)))))</f>
        <v>6743</v>
      </c>
      <c r="O654" s="106"/>
    </row>
    <row r="655" spans="1:15" ht="60" x14ac:dyDescent="0.25">
      <c r="A655" s="79">
        <f>IF(zgłoszenia[[#This Row],[ID]]&gt;0,A654+1,"--")</f>
        <v>652</v>
      </c>
      <c r="B655" s="14" t="s">
        <v>1178</v>
      </c>
      <c r="C655" s="87">
        <v>10674</v>
      </c>
      <c r="D655" s="13">
        <v>42524</v>
      </c>
      <c r="E655" s="48" t="s">
        <v>126</v>
      </c>
      <c r="F655" s="12" t="s">
        <v>16</v>
      </c>
      <c r="G655" s="12" t="s">
        <v>32</v>
      </c>
      <c r="H655" s="12" t="s">
        <v>149</v>
      </c>
      <c r="I655" s="53" t="s">
        <v>1378</v>
      </c>
      <c r="J655" s="12">
        <v>595</v>
      </c>
      <c r="K6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BOŚ.6743.595.2016.EJ</v>
      </c>
      <c r="L655" s="11">
        <v>42544</v>
      </c>
      <c r="M655" s="12" t="s">
        <v>18</v>
      </c>
      <c r="N655" s="88">
        <f>IF($F655=dane!$B$8,6743+3,(IF($F655=dane!$B$9,6743+4,(IF($F655=dane!$B$10,6743+5,6743)))))</f>
        <v>6743</v>
      </c>
      <c r="O655" s="106"/>
    </row>
    <row r="656" spans="1:15" ht="60" x14ac:dyDescent="0.25">
      <c r="A656" s="79">
        <f>IF(zgłoszenia[[#This Row],[ID]]&gt;0,A655+1,"--")</f>
        <v>653</v>
      </c>
      <c r="B656" s="14" t="s">
        <v>1178</v>
      </c>
      <c r="C656" s="87">
        <v>10676</v>
      </c>
      <c r="D656" s="13">
        <v>42524</v>
      </c>
      <c r="E656" s="48" t="s">
        <v>64</v>
      </c>
      <c r="F656" s="12" t="s">
        <v>82</v>
      </c>
      <c r="G656" s="12" t="s">
        <v>32</v>
      </c>
      <c r="H656" s="12" t="s">
        <v>149</v>
      </c>
      <c r="I656" s="53" t="s">
        <v>1379</v>
      </c>
      <c r="J656" s="12">
        <v>85</v>
      </c>
      <c r="K6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BOŚ.6746.85.2016.EJ</v>
      </c>
      <c r="L656" s="11">
        <v>42544</v>
      </c>
      <c r="M656" s="12" t="s">
        <v>18</v>
      </c>
      <c r="N656" s="88">
        <f>IF($F656=dane!$B$8,6743+3,(IF($F656=dane!$B$9,6743+4,(IF($F656=dane!$B$10,6743+5,6743)))))</f>
        <v>6746</v>
      </c>
      <c r="O656" s="131">
        <v>1</v>
      </c>
    </row>
    <row r="657" spans="1:15" ht="60" x14ac:dyDescent="0.25">
      <c r="A657" s="79">
        <f>IF(zgłoszenia[[#This Row],[ID]]&gt;0,A656+1,"--")</f>
        <v>654</v>
      </c>
      <c r="B657" s="14" t="s">
        <v>37</v>
      </c>
      <c r="C657" s="87">
        <v>10675</v>
      </c>
      <c r="D657" s="13">
        <v>42524</v>
      </c>
      <c r="E657" s="48" t="s">
        <v>64</v>
      </c>
      <c r="F657" s="12" t="s">
        <v>82</v>
      </c>
      <c r="G657" s="12" t="s">
        <v>32</v>
      </c>
      <c r="H657" s="12" t="s">
        <v>149</v>
      </c>
      <c r="I657" s="53" t="s">
        <v>1380</v>
      </c>
      <c r="J657" s="12">
        <v>90</v>
      </c>
      <c r="K6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BOŚ.6746.90.2016.AŁ</v>
      </c>
      <c r="L657" s="11">
        <v>42552</v>
      </c>
      <c r="M657" s="12" t="s">
        <v>18</v>
      </c>
      <c r="N657" s="88">
        <f>IF($F657=dane!$B$8,6743+3,(IF($F657=dane!$B$9,6743+4,(IF($F657=dane!$B$10,6743+5,6743)))))</f>
        <v>6746</v>
      </c>
      <c r="O657" s="106"/>
    </row>
    <row r="658" spans="1:15" ht="60" x14ac:dyDescent="0.25">
      <c r="A658" s="79">
        <f>IF(zgłoszenia[[#This Row],[ID]]&gt;0,A657+1,"--")</f>
        <v>655</v>
      </c>
      <c r="B658" s="14" t="s">
        <v>42</v>
      </c>
      <c r="C658" s="87">
        <v>10689</v>
      </c>
      <c r="D658" s="13">
        <v>42524</v>
      </c>
      <c r="E658" s="48" t="s">
        <v>64</v>
      </c>
      <c r="F658" s="12" t="s">
        <v>82</v>
      </c>
      <c r="G658" s="12" t="s">
        <v>17</v>
      </c>
      <c r="H658" s="12" t="s">
        <v>841</v>
      </c>
      <c r="I658" s="53" t="s">
        <v>1381</v>
      </c>
      <c r="J658" s="12">
        <v>84</v>
      </c>
      <c r="K6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BOŚ.6746.84.2016.MS</v>
      </c>
      <c r="L658" s="11">
        <v>42552</v>
      </c>
      <c r="M658" s="12" t="s">
        <v>18</v>
      </c>
      <c r="N658" s="88">
        <f>IF($F658=dane!$B$8,6743+3,(IF($F658=dane!$B$9,6743+4,(IF($F658=dane!$B$10,6743+5,6743)))))</f>
        <v>6746</v>
      </c>
      <c r="O658" s="106"/>
    </row>
    <row r="659" spans="1:15" ht="60" x14ac:dyDescent="0.25">
      <c r="A659" s="79">
        <f>IF(zgłoszenia[[#This Row],[ID]]&gt;0,A658+1,"--")</f>
        <v>656</v>
      </c>
      <c r="B659" s="14" t="s">
        <v>63</v>
      </c>
      <c r="C659" s="87">
        <v>10715</v>
      </c>
      <c r="D659" s="13">
        <v>42524</v>
      </c>
      <c r="E659" s="48" t="s">
        <v>1323</v>
      </c>
      <c r="F659" s="12" t="s">
        <v>19</v>
      </c>
      <c r="G659" s="12" t="s">
        <v>28</v>
      </c>
      <c r="H659" s="12" t="s">
        <v>28</v>
      </c>
      <c r="I659" s="53" t="s">
        <v>1536</v>
      </c>
      <c r="J659" s="12">
        <v>599</v>
      </c>
      <c r="K6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BOŚ.6743.599.2016.AP</v>
      </c>
      <c r="L659" s="11">
        <v>42541</v>
      </c>
      <c r="M659" s="12" t="s">
        <v>18</v>
      </c>
      <c r="N659" s="88">
        <f>IF($F659=dane!$B$8,6743+3,(IF($F659=dane!$B$9,6743+4,(IF($F659=dane!$B$10,6743+5,6743)))))</f>
        <v>6743</v>
      </c>
      <c r="O659" s="106"/>
    </row>
    <row r="660" spans="1:15" ht="45" x14ac:dyDescent="0.25">
      <c r="A660" s="79">
        <f>IF(zgłoszenia[[#This Row],[ID]]&gt;0,A659+1,"--")</f>
        <v>657</v>
      </c>
      <c r="B660" s="14" t="s">
        <v>63</v>
      </c>
      <c r="C660" s="87">
        <v>10716</v>
      </c>
      <c r="D660" s="13">
        <v>42524</v>
      </c>
      <c r="E660" s="48" t="s">
        <v>1382</v>
      </c>
      <c r="F660" s="12" t="s">
        <v>19</v>
      </c>
      <c r="G660" s="12" t="s">
        <v>28</v>
      </c>
      <c r="H660" s="12" t="s">
        <v>76</v>
      </c>
      <c r="I660" s="53" t="s">
        <v>1383</v>
      </c>
      <c r="J660" s="12">
        <v>600</v>
      </c>
      <c r="K6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BOŚ.6743.600.2016.AP</v>
      </c>
      <c r="L660" s="11">
        <v>42529</v>
      </c>
      <c r="M660" s="12" t="s">
        <v>60</v>
      </c>
      <c r="N660" s="88">
        <f>IF($F660=dane!$B$8,6743+3,(IF($F660=dane!$B$9,6743+4,(IF($F660=dane!$B$10,6743+5,6743)))))</f>
        <v>6743</v>
      </c>
      <c r="O660" s="106"/>
    </row>
    <row r="661" spans="1:15" ht="60" x14ac:dyDescent="0.25">
      <c r="A661" s="79">
        <f>IF(zgłoszenia[[#This Row],[ID]]&gt;0,A660+1,"--")</f>
        <v>658</v>
      </c>
      <c r="B661" s="14" t="s">
        <v>37</v>
      </c>
      <c r="C661" s="87">
        <v>10679</v>
      </c>
      <c r="D661" s="13">
        <v>42524</v>
      </c>
      <c r="E661" s="48" t="s">
        <v>1384</v>
      </c>
      <c r="F661" s="12" t="s">
        <v>16</v>
      </c>
      <c r="G661" s="12" t="s">
        <v>32</v>
      </c>
      <c r="H661" s="12" t="s">
        <v>67</v>
      </c>
      <c r="I661" s="53" t="s">
        <v>1385</v>
      </c>
      <c r="J661" s="12">
        <v>598</v>
      </c>
      <c r="K6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BOŚ.6743.598.2016.AŁ</v>
      </c>
      <c r="L661" s="11">
        <v>42549</v>
      </c>
      <c r="M661" s="12" t="s">
        <v>18</v>
      </c>
      <c r="N661" s="88">
        <f>IF($F661=dane!$B$8,6743+3,(IF($F661=dane!$B$9,6743+4,(IF($F661=dane!$B$10,6743+5,6743)))))</f>
        <v>6743</v>
      </c>
      <c r="O661" s="106"/>
    </row>
    <row r="662" spans="1:15" ht="60" x14ac:dyDescent="0.25">
      <c r="A662" s="79">
        <f>IF(zgłoszenia[[#This Row],[ID]]&gt;0,A661+1,"--")</f>
        <v>659</v>
      </c>
      <c r="B662" s="14" t="s">
        <v>43</v>
      </c>
      <c r="C662" s="87">
        <v>10690</v>
      </c>
      <c r="D662" s="13">
        <v>42524</v>
      </c>
      <c r="E662" s="48" t="s">
        <v>664</v>
      </c>
      <c r="F662" s="12" t="s">
        <v>16</v>
      </c>
      <c r="G662" s="12" t="s">
        <v>20</v>
      </c>
      <c r="H662" s="12" t="s">
        <v>246</v>
      </c>
      <c r="I662" s="53" t="s">
        <v>1386</v>
      </c>
      <c r="J662" s="12">
        <v>684</v>
      </c>
      <c r="K6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BOŚ.6743.684.2016.ŁD</v>
      </c>
      <c r="L662" s="11">
        <v>42537</v>
      </c>
      <c r="M662" s="12" t="s">
        <v>18</v>
      </c>
      <c r="N662" s="88">
        <f>IF($F662=dane!$B$8,6743+3,(IF($F662=dane!$B$9,6743+4,(IF($F662=dane!$B$10,6743+5,6743)))))</f>
        <v>6743</v>
      </c>
      <c r="O662" s="106"/>
    </row>
    <row r="663" spans="1:15" ht="60" x14ac:dyDescent="0.25">
      <c r="A663" s="79">
        <f>IF(zgłoszenia[[#This Row],[ID]]&gt;0,A662+1,"--")</f>
        <v>660</v>
      </c>
      <c r="B663" s="14" t="s">
        <v>43</v>
      </c>
      <c r="C663" s="87">
        <v>10691</v>
      </c>
      <c r="D663" s="13">
        <v>42524</v>
      </c>
      <c r="E663" s="48" t="s">
        <v>664</v>
      </c>
      <c r="F663" s="12" t="s">
        <v>16</v>
      </c>
      <c r="G663" s="12" t="s">
        <v>20</v>
      </c>
      <c r="H663" s="12" t="s">
        <v>246</v>
      </c>
      <c r="I663" s="53" t="s">
        <v>1387</v>
      </c>
      <c r="J663" s="12">
        <v>685</v>
      </c>
      <c r="K6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BOŚ.6743.685.2016.ŁD</v>
      </c>
      <c r="L663" s="11">
        <v>42537</v>
      </c>
      <c r="M663" s="12" t="s">
        <v>18</v>
      </c>
      <c r="N663" s="88">
        <f>IF($F663=dane!$B$8,6743+3,(IF($F663=dane!$B$9,6743+4,(IF($F663=dane!$B$10,6743+5,6743)))))</f>
        <v>6743</v>
      </c>
      <c r="O663" s="106"/>
    </row>
    <row r="664" spans="1:15" ht="60" x14ac:dyDescent="0.25">
      <c r="A664" s="79">
        <f>IF(zgłoszenia[[#This Row],[ID]]&gt;0,A663+1,"--")</f>
        <v>661</v>
      </c>
      <c r="B664" s="14" t="s">
        <v>37</v>
      </c>
      <c r="C664" s="87">
        <v>10758</v>
      </c>
      <c r="D664" s="13">
        <v>42527</v>
      </c>
      <c r="E664" s="48" t="s">
        <v>1388</v>
      </c>
      <c r="F664" s="12" t="s">
        <v>24</v>
      </c>
      <c r="G664" s="12" t="s">
        <v>28</v>
      </c>
      <c r="H664" s="12" t="s">
        <v>129</v>
      </c>
      <c r="I664" s="53" t="s">
        <v>1389</v>
      </c>
      <c r="J664" s="12">
        <v>613</v>
      </c>
      <c r="K6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BOŚ.6743.613.2016.AŁ</v>
      </c>
      <c r="L664" s="11">
        <v>42555</v>
      </c>
      <c r="M664" s="12" t="s">
        <v>18</v>
      </c>
      <c r="N664" s="88">
        <f>IF($F664=dane!$B$8,6743+3,(IF($F664=dane!$B$9,6743+4,(IF($F664=dane!$B$10,6743+5,6743)))))</f>
        <v>6743</v>
      </c>
      <c r="O664" s="106"/>
    </row>
    <row r="665" spans="1:15" ht="75" x14ac:dyDescent="0.25">
      <c r="A665" s="79">
        <f>IF(zgłoszenia[[#This Row],[ID]]&gt;0,A664+1,"--")</f>
        <v>662</v>
      </c>
      <c r="B665" s="14" t="s">
        <v>37</v>
      </c>
      <c r="C665" s="87">
        <v>10752</v>
      </c>
      <c r="D665" s="13">
        <v>42527</v>
      </c>
      <c r="E665" s="48" t="s">
        <v>1390</v>
      </c>
      <c r="F665" s="12" t="s">
        <v>81</v>
      </c>
      <c r="G665" s="12" t="s">
        <v>28</v>
      </c>
      <c r="H665" s="12" t="s">
        <v>129</v>
      </c>
      <c r="I665" s="53" t="s">
        <v>1391</v>
      </c>
      <c r="J665" s="12">
        <v>40</v>
      </c>
      <c r="K6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BOŚ.6748.40.2016.AŁ</v>
      </c>
      <c r="L665" s="11">
        <v>42557</v>
      </c>
      <c r="M665" s="12" t="s">
        <v>18</v>
      </c>
      <c r="N665" s="88">
        <f>IF($F665=dane!$B$8,6743+3,(IF($F665=dane!$B$9,6743+4,(IF($F665=dane!$B$10,6743+5,6743)))))</f>
        <v>6748</v>
      </c>
      <c r="O665" s="106"/>
    </row>
    <row r="666" spans="1:15" ht="60" x14ac:dyDescent="0.25">
      <c r="A666" s="79">
        <f>IF(zgłoszenia[[#This Row],[ID]]&gt;0,A665+1,"--")</f>
        <v>663</v>
      </c>
      <c r="B666" s="14" t="s">
        <v>1178</v>
      </c>
      <c r="C666" s="87">
        <v>10749</v>
      </c>
      <c r="D666" s="13">
        <v>42527</v>
      </c>
      <c r="E666" s="48" t="s">
        <v>151</v>
      </c>
      <c r="F666" s="12" t="s">
        <v>16</v>
      </c>
      <c r="G666" s="12" t="s">
        <v>28</v>
      </c>
      <c r="H666" s="12" t="s">
        <v>708</v>
      </c>
      <c r="I666" s="53" t="s">
        <v>1392</v>
      </c>
      <c r="J666" s="12">
        <v>596</v>
      </c>
      <c r="K6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BOŚ.6743.596.2016.EJ</v>
      </c>
      <c r="L666" s="11">
        <v>42538</v>
      </c>
      <c r="M666" s="12" t="s">
        <v>18</v>
      </c>
      <c r="N666" s="88">
        <f>IF($F666=dane!$B$8,6743+3,(IF($F666=dane!$B$9,6743+4,(IF($F666=dane!$B$10,6743+5,6743)))))</f>
        <v>6743</v>
      </c>
      <c r="O666" s="106"/>
    </row>
    <row r="667" spans="1:15" ht="45" x14ac:dyDescent="0.25">
      <c r="A667" s="79">
        <f>IF(zgłoszenia[[#This Row],[ID]]&gt;0,A666+1,"--")</f>
        <v>664</v>
      </c>
      <c r="B667" s="14" t="s">
        <v>37</v>
      </c>
      <c r="C667" s="87">
        <v>10671</v>
      </c>
      <c r="D667" s="13">
        <v>42527</v>
      </c>
      <c r="E667" s="48" t="s">
        <v>1393</v>
      </c>
      <c r="F667" s="12" t="s">
        <v>82</v>
      </c>
      <c r="G667" s="12" t="s">
        <v>32</v>
      </c>
      <c r="H667" s="12" t="s">
        <v>67</v>
      </c>
      <c r="I667" s="53" t="s">
        <v>1419</v>
      </c>
      <c r="J667" s="12">
        <v>89</v>
      </c>
      <c r="K6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BOŚ.6746.89.2016.AŁ</v>
      </c>
      <c r="L667" s="11">
        <v>42544</v>
      </c>
      <c r="M667" s="12"/>
      <c r="N667" s="88">
        <f>IF($F667=dane!$B$8,6743+3,(IF($F667=dane!$B$9,6743+4,(IF($F667=dane!$B$10,6743+5,6743)))))</f>
        <v>6746</v>
      </c>
      <c r="O667" s="106"/>
    </row>
    <row r="668" spans="1:15" ht="45" x14ac:dyDescent="0.25">
      <c r="A668" s="79">
        <f>IF(zgłoszenia[[#This Row],[ID]]&gt;0,A667+1,"--")</f>
        <v>665</v>
      </c>
      <c r="B668" s="14" t="s">
        <v>63</v>
      </c>
      <c r="C668" s="87">
        <v>11006</v>
      </c>
      <c r="D668" s="13">
        <v>42529</v>
      </c>
      <c r="E668" s="48" t="s">
        <v>1394</v>
      </c>
      <c r="F668" s="12" t="s">
        <v>19</v>
      </c>
      <c r="G668" s="12" t="s">
        <v>28</v>
      </c>
      <c r="H668" s="12" t="s">
        <v>28</v>
      </c>
      <c r="I668" s="53" t="s">
        <v>1037</v>
      </c>
      <c r="J668" s="12">
        <v>605</v>
      </c>
      <c r="K6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BOŚ.6743.605.2016.AP</v>
      </c>
      <c r="L668" s="11">
        <v>42557</v>
      </c>
      <c r="M668" s="12" t="s">
        <v>30</v>
      </c>
      <c r="N668" s="88">
        <f>IF($F668=dane!$B$8,6743+3,(IF($F668=dane!$B$9,6743+4,(IF($F668=dane!$B$10,6743+5,6743)))))</f>
        <v>6743</v>
      </c>
      <c r="O668" s="106"/>
    </row>
    <row r="669" spans="1:15" ht="60" x14ac:dyDescent="0.25">
      <c r="A669" s="79">
        <f>IF(zgłoszenia[[#This Row],[ID]]&gt;0,A668+1,"--")</f>
        <v>666</v>
      </c>
      <c r="B669" s="14" t="s">
        <v>63</v>
      </c>
      <c r="C669" s="87">
        <v>11010</v>
      </c>
      <c r="D669" s="13">
        <v>42529</v>
      </c>
      <c r="E669" s="48" t="s">
        <v>64</v>
      </c>
      <c r="F669" s="12" t="s">
        <v>82</v>
      </c>
      <c r="G669" s="12" t="s">
        <v>28</v>
      </c>
      <c r="H669" s="12" t="s">
        <v>76</v>
      </c>
      <c r="I669" s="53" t="s">
        <v>1395</v>
      </c>
      <c r="J669" s="12">
        <v>86</v>
      </c>
      <c r="K6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BOŚ.6746.86.2016.AP</v>
      </c>
      <c r="L669" s="11">
        <v>42552</v>
      </c>
      <c r="M669" s="12" t="s">
        <v>18</v>
      </c>
      <c r="N669" s="88">
        <f>IF($F669=dane!$B$8,6743+3,(IF($F669=dane!$B$9,6743+4,(IF($F669=dane!$B$10,6743+5,6743)))))</f>
        <v>6746</v>
      </c>
      <c r="O669" s="132">
        <v>1</v>
      </c>
    </row>
    <row r="670" spans="1:15" ht="60" x14ac:dyDescent="0.25">
      <c r="A670" s="79">
        <f>IF(zgłoszenia[[#This Row],[ID]]&gt;0,A669+1,"--")</f>
        <v>667</v>
      </c>
      <c r="B670" s="14" t="s">
        <v>63</v>
      </c>
      <c r="C670" s="87">
        <v>11000</v>
      </c>
      <c r="D670" s="13">
        <v>42529</v>
      </c>
      <c r="E670" s="48" t="s">
        <v>1396</v>
      </c>
      <c r="F670" s="12" t="s">
        <v>19</v>
      </c>
      <c r="G670" s="12" t="s">
        <v>28</v>
      </c>
      <c r="H670" s="12" t="s">
        <v>284</v>
      </c>
      <c r="I670" s="53" t="s">
        <v>593</v>
      </c>
      <c r="J670" s="12">
        <v>604</v>
      </c>
      <c r="K6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BOŚ.6743.604.2016.AP</v>
      </c>
      <c r="L670" s="11">
        <v>42557</v>
      </c>
      <c r="M670" s="12" t="s">
        <v>18</v>
      </c>
      <c r="N670" s="88">
        <f>IF($F670=dane!$B$8,6743+3,(IF($F670=dane!$B$9,6743+4,(IF($F670=dane!$B$10,6743+5,6743)))))</f>
        <v>6743</v>
      </c>
      <c r="O670" s="106"/>
    </row>
    <row r="671" spans="1:15" ht="60" x14ac:dyDescent="0.25">
      <c r="A671" s="79">
        <f>IF(zgłoszenia[[#This Row],[ID]]&gt;0,A670+1,"--")</f>
        <v>668</v>
      </c>
      <c r="B671" s="14" t="s">
        <v>37</v>
      </c>
      <c r="C671" s="87">
        <v>10934</v>
      </c>
      <c r="D671" s="13">
        <v>42528</v>
      </c>
      <c r="E671" s="48" t="s">
        <v>1397</v>
      </c>
      <c r="F671" s="12" t="s">
        <v>81</v>
      </c>
      <c r="G671" s="12" t="s">
        <v>28</v>
      </c>
      <c r="H671" s="12" t="s">
        <v>122</v>
      </c>
      <c r="I671" s="53" t="s">
        <v>1398</v>
      </c>
      <c r="J671" s="12">
        <v>41</v>
      </c>
      <c r="K6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BOŚ.6748.41.2016.AŁ</v>
      </c>
      <c r="L671" s="11">
        <v>42557</v>
      </c>
      <c r="M671" s="12" t="s">
        <v>18</v>
      </c>
      <c r="N671" s="88">
        <f>IF($F671=dane!$B$8,6743+3,(IF($F671=dane!$B$9,6743+4,(IF($F671=dane!$B$10,6743+5,6743)))))</f>
        <v>6748</v>
      </c>
      <c r="O671" s="106"/>
    </row>
    <row r="672" spans="1:15" ht="60" x14ac:dyDescent="0.25">
      <c r="A672" s="79">
        <f>IF(zgłoszenia[[#This Row],[ID]]&gt;0,A671+1,"--")</f>
        <v>669</v>
      </c>
      <c r="B672" s="14" t="s">
        <v>1178</v>
      </c>
      <c r="C672" s="87">
        <v>10931</v>
      </c>
      <c r="D672" s="13">
        <v>42528</v>
      </c>
      <c r="E672" s="48" t="s">
        <v>312</v>
      </c>
      <c r="F672" s="12" t="s">
        <v>16</v>
      </c>
      <c r="G672" s="12" t="s">
        <v>32</v>
      </c>
      <c r="H672" s="12" t="s">
        <v>149</v>
      </c>
      <c r="I672" s="53" t="s">
        <v>1399</v>
      </c>
      <c r="J672" s="12">
        <v>609</v>
      </c>
      <c r="K6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BOŚ.6743.609.2016.EJ</v>
      </c>
      <c r="L672" s="11">
        <v>42544</v>
      </c>
      <c r="M672" s="12" t="s">
        <v>18</v>
      </c>
      <c r="N672" s="88">
        <f>IF($F672=dane!$B$8,6743+3,(IF($F672=dane!$B$9,6743+4,(IF($F672=dane!$B$10,6743+5,6743)))))</f>
        <v>6743</v>
      </c>
      <c r="O672" s="106"/>
    </row>
    <row r="673" spans="1:15" ht="60" x14ac:dyDescent="0.25">
      <c r="A673" s="79">
        <f>IF(zgłoszenia[[#This Row],[ID]]&gt;0,A672+1,"--")</f>
        <v>670</v>
      </c>
      <c r="B673" s="14" t="s">
        <v>12</v>
      </c>
      <c r="C673" s="87">
        <v>10944</v>
      </c>
      <c r="D673" s="13">
        <v>42528</v>
      </c>
      <c r="E673" s="48" t="s">
        <v>64</v>
      </c>
      <c r="F673" s="12" t="s">
        <v>82</v>
      </c>
      <c r="G673" s="12" t="s">
        <v>25</v>
      </c>
      <c r="H673" s="12" t="s">
        <v>25</v>
      </c>
      <c r="I673" s="53" t="s">
        <v>1400</v>
      </c>
      <c r="J673" s="12">
        <v>107</v>
      </c>
      <c r="K6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BOŚ.6746.107.2016.WŚ</v>
      </c>
      <c r="L673" s="11">
        <v>42557</v>
      </c>
      <c r="M673" s="12" t="s">
        <v>18</v>
      </c>
      <c r="N673" s="88">
        <f>IF($F673=dane!$B$8,6743+3,(IF($F673=dane!$B$9,6743+4,(IF($F673=dane!$B$10,6743+5,6743)))))</f>
        <v>6746</v>
      </c>
      <c r="O673" s="106"/>
    </row>
    <row r="674" spans="1:15" ht="60" x14ac:dyDescent="0.25">
      <c r="A674" s="79">
        <f>IF(zgłoszenia[[#This Row],[ID]]&gt;0,A673+1,"--")</f>
        <v>671</v>
      </c>
      <c r="B674" s="14" t="s">
        <v>43</v>
      </c>
      <c r="C674" s="87">
        <v>11059</v>
      </c>
      <c r="D674" s="13">
        <v>42530</v>
      </c>
      <c r="E674" s="48" t="s">
        <v>126</v>
      </c>
      <c r="F674" s="12" t="s">
        <v>16</v>
      </c>
      <c r="G674" s="12" t="s">
        <v>20</v>
      </c>
      <c r="H674" s="12" t="s">
        <v>246</v>
      </c>
      <c r="I674" s="53" t="s">
        <v>355</v>
      </c>
      <c r="J674" s="12">
        <v>686</v>
      </c>
      <c r="K6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BOŚ.6743.686.2016.ŁD</v>
      </c>
      <c r="L674" s="11">
        <v>42537</v>
      </c>
      <c r="M674" s="12" t="s">
        <v>18</v>
      </c>
      <c r="N674" s="88">
        <f>IF($F674=dane!$B$8,6743+3,(IF($F674=dane!$B$9,6743+4,(IF($F674=dane!$B$10,6743+5,6743)))))</f>
        <v>6743</v>
      </c>
      <c r="O674" s="106"/>
    </row>
    <row r="675" spans="1:15" ht="45" x14ac:dyDescent="0.25">
      <c r="A675" s="79">
        <f>IF(zgłoszenia[[#This Row],[ID]]&gt;0,A674+1,"--")</f>
        <v>672</v>
      </c>
      <c r="B675" s="14" t="s">
        <v>63</v>
      </c>
      <c r="C675" s="87">
        <v>10900</v>
      </c>
      <c r="D675" s="13">
        <v>42528</v>
      </c>
      <c r="E675" s="48" t="s">
        <v>1401</v>
      </c>
      <c r="F675" s="12" t="s">
        <v>19</v>
      </c>
      <c r="G675" s="12" t="s">
        <v>28</v>
      </c>
      <c r="H675" s="12" t="s">
        <v>28</v>
      </c>
      <c r="I675" s="53" t="s">
        <v>1402</v>
      </c>
      <c r="J675" s="12">
        <v>606</v>
      </c>
      <c r="K6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BOŚ.6743.606.2016.AP</v>
      </c>
      <c r="L675" s="11">
        <v>42541</v>
      </c>
      <c r="M675" s="12" t="s">
        <v>60</v>
      </c>
      <c r="N675" s="88">
        <f>IF($F675=dane!$B$8,6743+3,(IF($F675=dane!$B$9,6743+4,(IF($F675=dane!$B$10,6743+5,6743)))))</f>
        <v>6743</v>
      </c>
      <c r="O675" s="106"/>
    </row>
    <row r="676" spans="1:15" ht="60" x14ac:dyDescent="0.25">
      <c r="A676" s="79">
        <f>IF(zgłoszenia[[#This Row],[ID]]&gt;0,A675+1,"--")</f>
        <v>673</v>
      </c>
      <c r="B676" s="14" t="s">
        <v>37</v>
      </c>
      <c r="C676" s="87">
        <v>10954</v>
      </c>
      <c r="D676" s="13">
        <v>42528</v>
      </c>
      <c r="E676" s="98" t="s">
        <v>64</v>
      </c>
      <c r="F676" s="12" t="s">
        <v>82</v>
      </c>
      <c r="G676" s="12" t="s">
        <v>28</v>
      </c>
      <c r="H676" s="12" t="s">
        <v>155</v>
      </c>
      <c r="I676" s="53" t="s">
        <v>1403</v>
      </c>
      <c r="J676" s="12">
        <v>91</v>
      </c>
      <c r="K6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BOŚ.6746.91.2016.AŁ</v>
      </c>
      <c r="L676" s="11">
        <v>42555</v>
      </c>
      <c r="M676" s="12" t="s">
        <v>18</v>
      </c>
      <c r="N676" s="88">
        <f>IF($F676=dane!$B$8,6743+3,(IF($F676=dane!$B$9,6743+4,(IF($F676=dane!$B$10,6743+5,6743)))))</f>
        <v>6746</v>
      </c>
      <c r="O676" s="106"/>
    </row>
    <row r="677" spans="1:15" ht="30" x14ac:dyDescent="0.25">
      <c r="A677" s="79">
        <f>IF(zgłoszenia[[#This Row],[ID]]&gt;0,A676+1,"--")</f>
        <v>674</v>
      </c>
      <c r="B677" s="14" t="s">
        <v>63</v>
      </c>
      <c r="C677" s="87">
        <v>11137</v>
      </c>
      <c r="D677" s="13">
        <v>42530</v>
      </c>
      <c r="E677" s="48" t="s">
        <v>1404</v>
      </c>
      <c r="F677" s="12" t="s">
        <v>19</v>
      </c>
      <c r="G677" s="12" t="s">
        <v>28</v>
      </c>
      <c r="H677" s="12" t="s">
        <v>171</v>
      </c>
      <c r="I677" s="53" t="s">
        <v>1405</v>
      </c>
      <c r="J677" s="12">
        <v>607</v>
      </c>
      <c r="K6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BOŚ.6743.607.2016.AP</v>
      </c>
      <c r="L677" s="11">
        <v>42565</v>
      </c>
      <c r="M677" s="12" t="s">
        <v>21</v>
      </c>
      <c r="N677" s="88">
        <f>IF($F677=dane!$B$8,6743+3,(IF($F677=dane!$B$9,6743+4,(IF($F677=dane!$B$10,6743+5,6743)))))</f>
        <v>6743</v>
      </c>
      <c r="O677" s="106"/>
    </row>
    <row r="678" spans="1:15" ht="30" x14ac:dyDescent="0.25">
      <c r="A678" s="79">
        <f>IF(zgłoszenia[[#This Row],[ID]]&gt;0,A677+1,"--")</f>
        <v>675</v>
      </c>
      <c r="B678" s="14" t="s">
        <v>63</v>
      </c>
      <c r="C678" s="87">
        <v>11136</v>
      </c>
      <c r="D678" s="13">
        <v>42530</v>
      </c>
      <c r="E678" s="48" t="s">
        <v>126</v>
      </c>
      <c r="F678" s="12" t="s">
        <v>16</v>
      </c>
      <c r="G678" s="12" t="s">
        <v>28</v>
      </c>
      <c r="H678" s="12" t="s">
        <v>122</v>
      </c>
      <c r="I678" s="53" t="s">
        <v>1406</v>
      </c>
      <c r="J678" s="12">
        <v>608</v>
      </c>
      <c r="K6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BOŚ.6743.608.2016.AP</v>
      </c>
      <c r="L678" s="11"/>
      <c r="M678" s="12"/>
      <c r="N678" s="88">
        <f>IF($F678=dane!$B$8,6743+3,(IF($F678=dane!$B$9,6743+4,(IF($F678=dane!$B$10,6743+5,6743)))))</f>
        <v>6743</v>
      </c>
      <c r="O678" s="106"/>
    </row>
    <row r="679" spans="1:15" ht="60" x14ac:dyDescent="0.25">
      <c r="A679" s="79">
        <f>IF(zgłoszenia[[#This Row],[ID]]&gt;0,A678+1,"--")</f>
        <v>676</v>
      </c>
      <c r="B679" s="14" t="s">
        <v>1178</v>
      </c>
      <c r="C679" s="87">
        <v>10952</v>
      </c>
      <c r="D679" s="13">
        <v>42528</v>
      </c>
      <c r="E679" s="98" t="s">
        <v>239</v>
      </c>
      <c r="F679" s="12" t="s">
        <v>16</v>
      </c>
      <c r="G679" s="12" t="s">
        <v>29</v>
      </c>
      <c r="H679" s="12" t="s">
        <v>653</v>
      </c>
      <c r="I679" s="53" t="s">
        <v>1407</v>
      </c>
      <c r="J679" s="12">
        <v>610</v>
      </c>
      <c r="K6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BOŚ.6743.610.2016.EJ</v>
      </c>
      <c r="L679" s="11">
        <v>42538</v>
      </c>
      <c r="M679" s="12" t="s">
        <v>18</v>
      </c>
      <c r="N679" s="88">
        <f>IF($F679=dane!$B$8,6743+3,(IF($F679=dane!$B$9,6743+4,(IF($F679=dane!$B$10,6743+5,6743)))))</f>
        <v>6743</v>
      </c>
      <c r="O679" s="106"/>
    </row>
    <row r="680" spans="1:15" ht="60" x14ac:dyDescent="0.25">
      <c r="A680" s="79">
        <f>IF(zgłoszenia[[#This Row],[ID]]&gt;0,A679+1,"--")</f>
        <v>677</v>
      </c>
      <c r="B680" s="14" t="s">
        <v>43</v>
      </c>
      <c r="C680" s="87">
        <v>11141</v>
      </c>
      <c r="D680" s="13">
        <v>42530</v>
      </c>
      <c r="E680" s="48" t="s">
        <v>126</v>
      </c>
      <c r="F680" s="12" t="s">
        <v>16</v>
      </c>
      <c r="G680" s="12" t="s">
        <v>20</v>
      </c>
      <c r="H680" s="12" t="s">
        <v>216</v>
      </c>
      <c r="I680" s="53" t="s">
        <v>1408</v>
      </c>
      <c r="J680" s="12">
        <v>687</v>
      </c>
      <c r="K6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BOŚ.6743.687.2016.ŁD</v>
      </c>
      <c r="L680" s="11">
        <v>42559</v>
      </c>
      <c r="M680" s="12" t="s">
        <v>18</v>
      </c>
      <c r="N680" s="88">
        <f>IF($F680=dane!$B$8,6743+3,(IF($F680=dane!$B$9,6743+4,(IF($F680=dane!$B$10,6743+5,6743)))))</f>
        <v>6743</v>
      </c>
      <c r="O680" s="106"/>
    </row>
    <row r="681" spans="1:15" ht="60" x14ac:dyDescent="0.25">
      <c r="A681" s="79">
        <f>IF(zgłoszenia[[#This Row],[ID]]&gt;0,A680+1,"--")</f>
        <v>678</v>
      </c>
      <c r="B681" s="14" t="s">
        <v>209</v>
      </c>
      <c r="C681" s="87">
        <v>11231</v>
      </c>
      <c r="D681" s="13">
        <v>42531</v>
      </c>
      <c r="E681" s="48" t="s">
        <v>1409</v>
      </c>
      <c r="F681" s="12" t="s">
        <v>16</v>
      </c>
      <c r="G681" s="12" t="s">
        <v>28</v>
      </c>
      <c r="H681" s="12" t="s">
        <v>122</v>
      </c>
      <c r="I681" s="53" t="s">
        <v>1410</v>
      </c>
      <c r="J681" s="12">
        <v>624</v>
      </c>
      <c r="K6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BOŚ.6743.624.2016.SR</v>
      </c>
      <c r="L681" s="11">
        <v>42543</v>
      </c>
      <c r="M681" s="12" t="s">
        <v>21</v>
      </c>
      <c r="N681" s="88">
        <f>IF($F681=dane!$B$8,6743+3,(IF($F681=dane!$B$9,6743+4,(IF($F681=dane!$B$10,6743+5,6743)))))</f>
        <v>6743</v>
      </c>
      <c r="O681" s="106"/>
    </row>
    <row r="682" spans="1:15" ht="45" x14ac:dyDescent="0.25">
      <c r="A682" s="79">
        <f>IF(zgłoszenia[[#This Row],[ID]]&gt;0,A681+1,"--")</f>
        <v>679</v>
      </c>
      <c r="B682" s="14" t="s">
        <v>209</v>
      </c>
      <c r="C682" s="87">
        <v>11230</v>
      </c>
      <c r="D682" s="13">
        <v>42531</v>
      </c>
      <c r="E682" s="48" t="s">
        <v>1412</v>
      </c>
      <c r="F682" s="12" t="s">
        <v>16</v>
      </c>
      <c r="G682" s="12" t="s">
        <v>28</v>
      </c>
      <c r="H682" s="12" t="s">
        <v>122</v>
      </c>
      <c r="I682" s="53" t="s">
        <v>1411</v>
      </c>
      <c r="J682" s="12">
        <v>623</v>
      </c>
      <c r="K6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BOŚ.6743.623.2016.SR</v>
      </c>
      <c r="L682" s="11">
        <v>42543</v>
      </c>
      <c r="M682" s="12" t="s">
        <v>21</v>
      </c>
      <c r="N682" s="88">
        <f>IF($F682=dane!$B$8,6743+3,(IF($F682=dane!$B$9,6743+4,(IF($F682=dane!$B$10,6743+5,6743)))))</f>
        <v>6743</v>
      </c>
      <c r="O682" s="106"/>
    </row>
    <row r="683" spans="1:15" ht="60" x14ac:dyDescent="0.25">
      <c r="A683" s="79">
        <f>IF(zgłoszenia[[#This Row],[ID]]&gt;0,A682+1,"--")</f>
        <v>680</v>
      </c>
      <c r="B683" s="14" t="s">
        <v>209</v>
      </c>
      <c r="C683" s="87">
        <v>11263</v>
      </c>
      <c r="D683" s="13">
        <v>42531</v>
      </c>
      <c r="E683" s="48" t="s">
        <v>1412</v>
      </c>
      <c r="F683" s="12" t="s">
        <v>16</v>
      </c>
      <c r="G683" s="12" t="s">
        <v>28</v>
      </c>
      <c r="H683" s="12" t="s">
        <v>155</v>
      </c>
      <c r="I683" s="53" t="s">
        <v>1413</v>
      </c>
      <c r="J683" s="12">
        <v>625</v>
      </c>
      <c r="K6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BOŚ.6743.625.2016.SR</v>
      </c>
      <c r="L683" s="11">
        <v>42559</v>
      </c>
      <c r="M683" s="12" t="s">
        <v>18</v>
      </c>
      <c r="N683" s="88">
        <f>IF($F683=dane!$B$8,6743+3,(IF($F683=dane!$B$9,6743+4,(IF($F683=dane!$B$10,6743+5,6743)))))</f>
        <v>6743</v>
      </c>
      <c r="O683" s="106"/>
    </row>
    <row r="684" spans="1:15" ht="60" x14ac:dyDescent="0.25">
      <c r="A684" s="79">
        <f>IF(zgłoszenia[[#This Row],[ID]]&gt;0,A683+1,"--")</f>
        <v>681</v>
      </c>
      <c r="B684" s="14" t="s">
        <v>37</v>
      </c>
      <c r="C684" s="87">
        <v>11252</v>
      </c>
      <c r="D684" s="13">
        <v>42531</v>
      </c>
      <c r="E684" s="48" t="s">
        <v>744</v>
      </c>
      <c r="F684" s="12" t="s">
        <v>81</v>
      </c>
      <c r="G684" s="12" t="s">
        <v>32</v>
      </c>
      <c r="H684" s="12" t="s">
        <v>149</v>
      </c>
      <c r="I684" s="53" t="s">
        <v>1414</v>
      </c>
      <c r="J684" s="12">
        <v>42</v>
      </c>
      <c r="K6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BOŚ.6748.42.2016.AŁ</v>
      </c>
      <c r="L684" s="11">
        <v>42557</v>
      </c>
      <c r="M684" s="12" t="s">
        <v>18</v>
      </c>
      <c r="N684" s="88">
        <f>IF($F684=dane!$B$8,6743+3,(IF($F684=dane!$B$9,6743+4,(IF($F684=dane!$B$10,6743+5,6743)))))</f>
        <v>6748</v>
      </c>
      <c r="O684" s="106"/>
    </row>
    <row r="685" spans="1:15" ht="60" x14ac:dyDescent="0.25">
      <c r="A685" s="79">
        <f>IF(zgłoszenia[[#This Row],[ID]]&gt;0,A684+1,"--")</f>
        <v>682</v>
      </c>
      <c r="B685" s="14" t="s">
        <v>42</v>
      </c>
      <c r="C685" s="87">
        <v>11160</v>
      </c>
      <c r="D685" s="13">
        <v>42530</v>
      </c>
      <c r="E685" s="48" t="s">
        <v>312</v>
      </c>
      <c r="F685" s="12" t="s">
        <v>16</v>
      </c>
      <c r="G685" s="12" t="s">
        <v>28</v>
      </c>
      <c r="H685" s="12" t="s">
        <v>1415</v>
      </c>
      <c r="I685" s="53" t="s">
        <v>1416</v>
      </c>
      <c r="J685" s="12">
        <v>611</v>
      </c>
      <c r="K6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BOŚ.6743.611.2016.MS</v>
      </c>
      <c r="L685" s="11">
        <v>42556</v>
      </c>
      <c r="M685" s="12" t="s">
        <v>18</v>
      </c>
      <c r="N685" s="88">
        <f>IF($F685=dane!$B$8,6743+3,(IF($F685=dane!$B$9,6743+4,(IF($F685=dane!$B$10,6743+5,6743)))))</f>
        <v>6743</v>
      </c>
      <c r="O685" s="106"/>
    </row>
    <row r="686" spans="1:15" ht="30" x14ac:dyDescent="0.25">
      <c r="A686" s="79">
        <f>IF(zgłoszenia[[#This Row],[ID]]&gt;0,A685+1,"--")</f>
        <v>683</v>
      </c>
      <c r="B686" s="14" t="s">
        <v>209</v>
      </c>
      <c r="C686" s="87">
        <v>11174</v>
      </c>
      <c r="D686" s="13">
        <v>42530</v>
      </c>
      <c r="E686" s="48" t="s">
        <v>1417</v>
      </c>
      <c r="F686" s="12" t="s">
        <v>19</v>
      </c>
      <c r="G686" s="12" t="s">
        <v>28</v>
      </c>
      <c r="H686" s="12" t="s">
        <v>28</v>
      </c>
      <c r="I686" s="53" t="s">
        <v>659</v>
      </c>
      <c r="J686" s="12">
        <v>622</v>
      </c>
      <c r="K6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BOŚ.6743.622.2016.SR</v>
      </c>
      <c r="L686" s="11">
        <v>42556</v>
      </c>
      <c r="M686" s="12" t="s">
        <v>21</v>
      </c>
      <c r="N686" s="88">
        <f>IF($F686=dane!$B$8,6743+3,(IF($F686=dane!$B$9,6743+4,(IF($F686=dane!$B$10,6743+5,6743)))))</f>
        <v>6743</v>
      </c>
      <c r="O686" s="106"/>
    </row>
    <row r="687" spans="1:15" ht="30" x14ac:dyDescent="0.25">
      <c r="A687" s="79">
        <f>IF(zgłoszenia[[#This Row],[ID]]&gt;0,A686+1,"--")</f>
        <v>684</v>
      </c>
      <c r="B687" s="14" t="s">
        <v>209</v>
      </c>
      <c r="C687" s="87">
        <v>11173</v>
      </c>
      <c r="D687" s="13">
        <v>42530</v>
      </c>
      <c r="E687" s="48" t="s">
        <v>1417</v>
      </c>
      <c r="F687" s="12" t="s">
        <v>19</v>
      </c>
      <c r="G687" s="12" t="s">
        <v>28</v>
      </c>
      <c r="H687" s="12" t="s">
        <v>28</v>
      </c>
      <c r="I687" s="53" t="s">
        <v>659</v>
      </c>
      <c r="J687" s="12">
        <v>621</v>
      </c>
      <c r="K6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BOŚ.6743.621.2016.SR</v>
      </c>
      <c r="L687" s="11">
        <v>42556</v>
      </c>
      <c r="M687" s="12" t="s">
        <v>21</v>
      </c>
      <c r="N687" s="88">
        <f>IF($F687=dane!$B$8,6743+3,(IF($F687=dane!$B$9,6743+4,(IF($F687=dane!$B$10,6743+5,6743)))))</f>
        <v>6743</v>
      </c>
      <c r="O687" s="106"/>
    </row>
    <row r="688" spans="1:15" ht="30" x14ac:dyDescent="0.25">
      <c r="A688" s="79">
        <f>IF(zgłoszenia[[#This Row],[ID]]&gt;0,A687+1,"--")</f>
        <v>685</v>
      </c>
      <c r="B688" s="14" t="s">
        <v>209</v>
      </c>
      <c r="C688" s="87">
        <v>11171</v>
      </c>
      <c r="D688" s="13">
        <v>42530</v>
      </c>
      <c r="E688" s="48" t="s">
        <v>1417</v>
      </c>
      <c r="F688" s="12" t="s">
        <v>19</v>
      </c>
      <c r="G688" s="12" t="s">
        <v>28</v>
      </c>
      <c r="H688" s="12" t="s">
        <v>28</v>
      </c>
      <c r="I688" s="53" t="s">
        <v>658</v>
      </c>
      <c r="J688" s="12">
        <v>620</v>
      </c>
      <c r="K6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BOŚ.6743.620.2016.SR</v>
      </c>
      <c r="L688" s="11">
        <v>42611</v>
      </c>
      <c r="M688" s="12" t="s">
        <v>21</v>
      </c>
      <c r="N688" s="88">
        <f>IF($F688=dane!$B$8,6743+3,(IF($F688=dane!$B$9,6743+4,(IF($F688=dane!$B$10,6743+5,6743)))))</f>
        <v>6743</v>
      </c>
      <c r="O688" s="106"/>
    </row>
    <row r="689" spans="1:15" ht="30" x14ac:dyDescent="0.25">
      <c r="A689" s="79">
        <f>IF(zgłoszenia[[#This Row],[ID]]&gt;0,A688+1,"--")</f>
        <v>686</v>
      </c>
      <c r="B689" s="14" t="s">
        <v>63</v>
      </c>
      <c r="C689" s="87">
        <v>11330</v>
      </c>
      <c r="D689" s="13">
        <v>42534</v>
      </c>
      <c r="E689" s="48" t="s">
        <v>936</v>
      </c>
      <c r="F689" s="12" t="s">
        <v>16</v>
      </c>
      <c r="G689" s="12" t="s">
        <v>28</v>
      </c>
      <c r="H689" s="12" t="s">
        <v>171</v>
      </c>
      <c r="I689" s="53" t="s">
        <v>1418</v>
      </c>
      <c r="J689" s="12">
        <v>612</v>
      </c>
      <c r="K6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BOŚ.6743.612.2016.AP</v>
      </c>
      <c r="L689" s="11">
        <v>42565</v>
      </c>
      <c r="M689" s="12" t="s">
        <v>21</v>
      </c>
      <c r="N689" s="88">
        <f>IF($F689=dane!$B$8,6743+3,(IF($F689=dane!$B$9,6743+4,(IF($F689=dane!$B$10,6743+5,6743)))))</f>
        <v>6743</v>
      </c>
      <c r="O689" s="106"/>
    </row>
    <row r="690" spans="1:15" ht="60" x14ac:dyDescent="0.25">
      <c r="A690" s="79">
        <f>IF(zgłoszenia[[#This Row],[ID]]&gt;0,A689+1,"--")</f>
        <v>687</v>
      </c>
      <c r="B690" s="14" t="s">
        <v>42</v>
      </c>
      <c r="C690" s="87">
        <v>11267</v>
      </c>
      <c r="D690" s="13">
        <v>42531</v>
      </c>
      <c r="E690" s="48" t="s">
        <v>1420</v>
      </c>
      <c r="F690" s="12" t="s">
        <v>81</v>
      </c>
      <c r="G690" s="12" t="s">
        <v>17</v>
      </c>
      <c r="H690" s="12" t="s">
        <v>717</v>
      </c>
      <c r="I690" s="53" t="s">
        <v>177</v>
      </c>
      <c r="J690" s="12">
        <v>43</v>
      </c>
      <c r="K6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BOŚ.6748.43.2016.MS</v>
      </c>
      <c r="L690" s="11">
        <v>42558</v>
      </c>
      <c r="M690" s="12" t="s">
        <v>18</v>
      </c>
      <c r="N690" s="88">
        <f>IF($F690=dane!$B$8,6743+3,(IF($F690=dane!$B$9,6743+4,(IF($F690=dane!$B$10,6743+5,6743)))))</f>
        <v>6748</v>
      </c>
      <c r="O690" s="106"/>
    </row>
    <row r="691" spans="1:15" ht="60" x14ac:dyDescent="0.25">
      <c r="A691" s="79">
        <f>IF(zgłoszenia[[#This Row],[ID]]&gt;0,A690+1,"--")</f>
        <v>688</v>
      </c>
      <c r="B691" s="14" t="s">
        <v>42</v>
      </c>
      <c r="C691" s="87">
        <v>11635</v>
      </c>
      <c r="D691" s="13">
        <v>42536</v>
      </c>
      <c r="E691" s="98" t="s">
        <v>1421</v>
      </c>
      <c r="F691" s="12" t="s">
        <v>24</v>
      </c>
      <c r="G691" s="99" t="s">
        <v>17</v>
      </c>
      <c r="H691" s="99" t="s">
        <v>887</v>
      </c>
      <c r="I691" s="100" t="s">
        <v>1422</v>
      </c>
      <c r="J691" s="12">
        <v>615</v>
      </c>
      <c r="K6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BOŚ.6743.615.2016.MS</v>
      </c>
      <c r="L691" s="11">
        <v>42558</v>
      </c>
      <c r="M691" s="12" t="s">
        <v>18</v>
      </c>
      <c r="N691" s="88">
        <f>IF($F691=dane!$B$8,6743+3,(IF($F691=dane!$B$9,6743+4,(IF($F691=dane!$B$10,6743+5,6743)))))</f>
        <v>6743</v>
      </c>
      <c r="O691" s="106"/>
    </row>
    <row r="692" spans="1:15" ht="60" x14ac:dyDescent="0.25">
      <c r="A692" s="79">
        <f>IF(zgłoszenia[[#This Row],[ID]]&gt;0,A691+1,"--")</f>
        <v>689</v>
      </c>
      <c r="B692" s="14" t="s">
        <v>1178</v>
      </c>
      <c r="C692" s="87">
        <v>11760</v>
      </c>
      <c r="D692" s="13">
        <v>42537</v>
      </c>
      <c r="E692" s="98" t="s">
        <v>126</v>
      </c>
      <c r="F692" s="12" t="s">
        <v>16</v>
      </c>
      <c r="G692" s="99" t="s">
        <v>32</v>
      </c>
      <c r="H692" s="99" t="s">
        <v>149</v>
      </c>
      <c r="I692" s="100" t="s">
        <v>1423</v>
      </c>
      <c r="J692" s="12">
        <v>619</v>
      </c>
      <c r="K6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BOŚ.6743.619.2016.EJ</v>
      </c>
      <c r="L692" s="11">
        <v>42566</v>
      </c>
      <c r="M692" s="12" t="s">
        <v>18</v>
      </c>
      <c r="N692" s="88">
        <f>IF($F692=dane!$B$8,6743+3,(IF($F692=dane!$B$9,6743+4,(IF($F692=dane!$B$10,6743+5,6743)))))</f>
        <v>6743</v>
      </c>
      <c r="O692" s="106"/>
    </row>
    <row r="693" spans="1:15" ht="30" x14ac:dyDescent="0.25">
      <c r="A693" s="79">
        <f>IF(zgłoszenia[[#This Row],[ID]]&gt;0,A692+1,"--")</f>
        <v>690</v>
      </c>
      <c r="B693" s="14" t="s">
        <v>63</v>
      </c>
      <c r="C693" s="87">
        <v>11759</v>
      </c>
      <c r="D693" s="13">
        <v>42537</v>
      </c>
      <c r="E693" s="98" t="s">
        <v>1424</v>
      </c>
      <c r="F693" s="12" t="s">
        <v>27</v>
      </c>
      <c r="G693" s="99" t="s">
        <v>28</v>
      </c>
      <c r="H693" s="99" t="s">
        <v>587</v>
      </c>
      <c r="I693" s="100" t="s">
        <v>1291</v>
      </c>
      <c r="J693" s="12"/>
      <c r="K6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693" s="11"/>
      <c r="M693" s="12"/>
      <c r="N693" s="88">
        <f>IF($F693=dane!$B$8,6743+3,(IF($F693=dane!$B$9,6743+4,(IF($F693=dane!$B$10,6743+5,6743)))))</f>
        <v>6743</v>
      </c>
      <c r="O693" s="106"/>
    </row>
    <row r="694" spans="1:15" ht="60" x14ac:dyDescent="0.25">
      <c r="A694" s="79">
        <f>IF(zgłoszenia[[#This Row],[ID]]&gt;0,A693+1,"--")</f>
        <v>691</v>
      </c>
      <c r="B694" s="14" t="s">
        <v>209</v>
      </c>
      <c r="C694" s="87">
        <v>11545</v>
      </c>
      <c r="D694" s="13">
        <v>42535</v>
      </c>
      <c r="E694" s="98" t="s">
        <v>1266</v>
      </c>
      <c r="F694" s="12" t="s">
        <v>16</v>
      </c>
      <c r="G694" s="99" t="s">
        <v>28</v>
      </c>
      <c r="H694" s="99" t="s">
        <v>129</v>
      </c>
      <c r="I694" s="100" t="s">
        <v>1425</v>
      </c>
      <c r="J694" s="12">
        <v>627</v>
      </c>
      <c r="K6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BOŚ.6743.627.2016.SR</v>
      </c>
      <c r="L694" s="11">
        <v>42572</v>
      </c>
      <c r="M694" s="12" t="s">
        <v>21</v>
      </c>
      <c r="N694" s="88">
        <f>IF($F694=dane!$B$8,6743+3,(IF($F694=dane!$B$9,6743+4,(IF($F694=dane!$B$10,6743+5,6743)))))</f>
        <v>6743</v>
      </c>
      <c r="O694" s="106"/>
    </row>
    <row r="695" spans="1:15" ht="60" x14ac:dyDescent="0.25">
      <c r="A695" s="79">
        <f>IF(zgłoszenia[[#This Row],[ID]]&gt;0,A694+1,"--")</f>
        <v>692</v>
      </c>
      <c r="B695" s="14" t="s">
        <v>209</v>
      </c>
      <c r="C695" s="87">
        <v>11546</v>
      </c>
      <c r="D695" s="13">
        <v>42535</v>
      </c>
      <c r="E695" s="98" t="s">
        <v>126</v>
      </c>
      <c r="F695" s="12" t="s">
        <v>16</v>
      </c>
      <c r="G695" s="99" t="s">
        <v>28</v>
      </c>
      <c r="H695" s="99" t="s">
        <v>155</v>
      </c>
      <c r="I695" s="100" t="s">
        <v>1426</v>
      </c>
      <c r="J695" s="12">
        <v>628</v>
      </c>
      <c r="K6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BOŚ.6743.628.2016.SR</v>
      </c>
      <c r="L695" s="11">
        <v>42543</v>
      </c>
      <c r="M695" s="12" t="s">
        <v>18</v>
      </c>
      <c r="N695" s="88">
        <f>IF($F695=dane!$B$8,6743+3,(IF($F695=dane!$B$9,6743+4,(IF($F695=dane!$B$10,6743+5,6743)))))</f>
        <v>6743</v>
      </c>
      <c r="O695" s="106"/>
    </row>
    <row r="696" spans="1:15" ht="75" x14ac:dyDescent="0.25">
      <c r="A696" s="79">
        <f>IF(zgłoszenia[[#This Row],[ID]]&gt;0,A695+1,"--")</f>
        <v>693</v>
      </c>
      <c r="B696" s="14" t="s">
        <v>1178</v>
      </c>
      <c r="C696" s="87">
        <v>11654</v>
      </c>
      <c r="D696" s="13">
        <v>42536</v>
      </c>
      <c r="E696" s="98" t="s">
        <v>1427</v>
      </c>
      <c r="F696" s="12" t="s">
        <v>16</v>
      </c>
      <c r="G696" s="12" t="s">
        <v>25</v>
      </c>
      <c r="H696" s="99" t="s">
        <v>1428</v>
      </c>
      <c r="I696" s="100" t="s">
        <v>1429</v>
      </c>
      <c r="J696" s="12">
        <v>618</v>
      </c>
      <c r="K6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BOŚ.6743.618.2016.EJ</v>
      </c>
      <c r="L696" s="11">
        <v>42566</v>
      </c>
      <c r="M696" s="12" t="s">
        <v>18</v>
      </c>
      <c r="N696" s="88">
        <f>IF($F696=dane!$B$8,6743+3,(IF($F696=dane!$B$9,6743+4,(IF($F696=dane!$B$10,6743+5,6743)))))</f>
        <v>6743</v>
      </c>
      <c r="O696" s="106"/>
    </row>
    <row r="697" spans="1:15" ht="60" x14ac:dyDescent="0.25">
      <c r="A697" s="79">
        <f>IF(zgłoszenia[[#This Row],[ID]]&gt;0,A696+1,"--")</f>
        <v>694</v>
      </c>
      <c r="B697" s="14" t="s">
        <v>37</v>
      </c>
      <c r="C697" s="87">
        <v>11678</v>
      </c>
      <c r="D697" s="13">
        <v>42536</v>
      </c>
      <c r="E697" s="98" t="s">
        <v>1430</v>
      </c>
      <c r="F697" s="12" t="s">
        <v>16</v>
      </c>
      <c r="G697" s="12" t="s">
        <v>28</v>
      </c>
      <c r="H697" s="99" t="s">
        <v>171</v>
      </c>
      <c r="I697" s="100" t="s">
        <v>1431</v>
      </c>
      <c r="J697" s="12">
        <v>669</v>
      </c>
      <c r="K6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BOŚ.6743.669.2016.AŁ</v>
      </c>
      <c r="L697" s="11">
        <v>42555</v>
      </c>
      <c r="M697" s="12" t="s">
        <v>18</v>
      </c>
      <c r="N697" s="88">
        <f>IF($F697=dane!$B$8,6743+3,(IF($F697=dane!$B$9,6743+4,(IF($F697=dane!$B$10,6743+5,6743)))))</f>
        <v>6743</v>
      </c>
      <c r="O697" s="106"/>
    </row>
    <row r="698" spans="1:15" ht="60" x14ac:dyDescent="0.25">
      <c r="A698" s="79">
        <f>IF(zgłoszenia[[#This Row],[ID]]&gt;0,A697+1,"--")</f>
        <v>695</v>
      </c>
      <c r="B698" s="14" t="s">
        <v>1178</v>
      </c>
      <c r="C698" s="87">
        <v>11515</v>
      </c>
      <c r="D698" s="13">
        <v>42535</v>
      </c>
      <c r="E698" s="98" t="s">
        <v>959</v>
      </c>
      <c r="F698" s="12" t="s">
        <v>16</v>
      </c>
      <c r="G698" s="12" t="s">
        <v>28</v>
      </c>
      <c r="H698" s="99" t="s">
        <v>171</v>
      </c>
      <c r="I698" s="100" t="s">
        <v>1418</v>
      </c>
      <c r="J698" s="12">
        <v>617</v>
      </c>
      <c r="K6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BOŚ.6743.617.2016.EJ</v>
      </c>
      <c r="L698" s="11">
        <v>42563</v>
      </c>
      <c r="M698" s="12" t="s">
        <v>18</v>
      </c>
      <c r="N698" s="88">
        <f>IF($F698=dane!$B$8,6743+3,(IF($F698=dane!$B$9,6743+4,(IF($F698=dane!$B$10,6743+5,6743)))))</f>
        <v>6743</v>
      </c>
      <c r="O698" s="106"/>
    </row>
    <row r="699" spans="1:15" ht="60" x14ac:dyDescent="0.25">
      <c r="A699" s="79">
        <f>IF(zgłoszenia[[#This Row],[ID]]&gt;0,A698+1,"--")</f>
        <v>696</v>
      </c>
      <c r="B699" s="14" t="s">
        <v>43</v>
      </c>
      <c r="C699" s="87">
        <v>11518</v>
      </c>
      <c r="D699" s="13">
        <v>42535</v>
      </c>
      <c r="E699" s="48" t="s">
        <v>1366</v>
      </c>
      <c r="F699" s="12" t="s">
        <v>16</v>
      </c>
      <c r="G699" s="12" t="s">
        <v>17</v>
      </c>
      <c r="H699" s="99" t="s">
        <v>887</v>
      </c>
      <c r="I699" s="100" t="s">
        <v>1432</v>
      </c>
      <c r="J699" s="12">
        <v>614</v>
      </c>
      <c r="K6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BOŚ.6743.614.2016.ŁD</v>
      </c>
      <c r="L699" s="11">
        <v>42580</v>
      </c>
      <c r="M699" s="12" t="s">
        <v>18</v>
      </c>
      <c r="N699" s="88">
        <f>IF($F699=dane!$B$8,6743+3,(IF($F699=dane!$B$9,6743+4,(IF($F699=dane!$B$10,6743+5,6743)))))</f>
        <v>6743</v>
      </c>
      <c r="O699" s="106"/>
    </row>
    <row r="700" spans="1:15" ht="60" x14ac:dyDescent="0.25">
      <c r="A700" s="79">
        <f>IF(zgłoszenia[[#This Row],[ID]]&gt;0,A699+1,"--")</f>
        <v>697</v>
      </c>
      <c r="B700" s="14" t="s">
        <v>12</v>
      </c>
      <c r="C700" s="87">
        <v>11550</v>
      </c>
      <c r="D700" s="13">
        <v>42536</v>
      </c>
      <c r="E700" s="98" t="s">
        <v>64</v>
      </c>
      <c r="F700" s="12" t="s">
        <v>82</v>
      </c>
      <c r="G700" s="12" t="s">
        <v>31</v>
      </c>
      <c r="H700" s="99" t="s">
        <v>832</v>
      </c>
      <c r="I700" s="100" t="s">
        <v>1433</v>
      </c>
      <c r="J700" s="12" t="s">
        <v>1605</v>
      </c>
      <c r="K7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BOŚ.6746.10*6.2016.WŚ</v>
      </c>
      <c r="L700" s="11">
        <v>42566</v>
      </c>
      <c r="M700" s="12" t="s">
        <v>18</v>
      </c>
      <c r="N700" s="88">
        <f>IF($F700=dane!$B$8,6743+3,(IF($F700=dane!$B$9,6743+4,(IF($F700=dane!$B$10,6743+5,6743)))))</f>
        <v>6746</v>
      </c>
      <c r="O700" s="106"/>
    </row>
    <row r="701" spans="1:15" ht="60" x14ac:dyDescent="0.25">
      <c r="A701" s="79">
        <f>IF(zgłoszenia[[#This Row],[ID]]&gt;0,A700+1,"--")</f>
        <v>698</v>
      </c>
      <c r="B701" s="14" t="s">
        <v>12</v>
      </c>
      <c r="C701" s="87">
        <v>11703</v>
      </c>
      <c r="D701" s="13">
        <v>42537</v>
      </c>
      <c r="E701" s="98" t="s">
        <v>1434</v>
      </c>
      <c r="F701" s="12" t="s">
        <v>22</v>
      </c>
      <c r="G701" s="99" t="s">
        <v>31</v>
      </c>
      <c r="H701" s="99" t="s">
        <v>31</v>
      </c>
      <c r="I701" s="100" t="s">
        <v>1435</v>
      </c>
      <c r="J701" s="12">
        <v>766</v>
      </c>
      <c r="K7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BOŚ.6743.766.2016.WŚ</v>
      </c>
      <c r="L701" s="11">
        <v>42566</v>
      </c>
      <c r="M701" s="12" t="s">
        <v>18</v>
      </c>
      <c r="N701" s="88">
        <f>IF($F701=dane!$B$8,6743+3,(IF($F701=dane!$B$9,6743+4,(IF($F701=dane!$B$10,6743+5,6743)))))</f>
        <v>6743</v>
      </c>
      <c r="O701" s="106"/>
    </row>
    <row r="702" spans="1:15" ht="30" x14ac:dyDescent="0.25">
      <c r="A702" s="79">
        <f>IF(zgłoszenia[[#This Row],[ID]]&gt;0,A701+1,"--")</f>
        <v>699</v>
      </c>
      <c r="B702" s="14" t="s">
        <v>42</v>
      </c>
      <c r="C702" s="87">
        <v>11919</v>
      </c>
      <c r="D702" s="13">
        <v>42538</v>
      </c>
      <c r="E702" s="98" t="s">
        <v>1436</v>
      </c>
      <c r="F702" s="12" t="s">
        <v>16</v>
      </c>
      <c r="G702" s="12" t="s">
        <v>17</v>
      </c>
      <c r="H702" s="99" t="s">
        <v>131</v>
      </c>
      <c r="I702" s="100" t="s">
        <v>1437</v>
      </c>
      <c r="J702" s="12">
        <v>634</v>
      </c>
      <c r="K7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BOŚ.6743.634.2016.MS</v>
      </c>
      <c r="L702" s="11">
        <v>42593</v>
      </c>
      <c r="M702" s="12" t="s">
        <v>21</v>
      </c>
      <c r="N702" s="88">
        <f>IF($F702=dane!$B$8,6743+3,(IF($F702=dane!$B$9,6743+4,(IF($F702=dane!$B$10,6743+5,6743)))))</f>
        <v>6743</v>
      </c>
      <c r="O702" s="106"/>
    </row>
    <row r="703" spans="1:15" ht="60" x14ac:dyDescent="0.25">
      <c r="A703" s="79">
        <f>IF(zgłoszenia[[#This Row],[ID]]&gt;0,A702+1,"--")</f>
        <v>700</v>
      </c>
      <c r="B703" s="14" t="s">
        <v>37</v>
      </c>
      <c r="C703" s="87">
        <v>11889</v>
      </c>
      <c r="D703" s="13">
        <v>42538</v>
      </c>
      <c r="E703" s="98" t="s">
        <v>1438</v>
      </c>
      <c r="F703" s="12" t="s">
        <v>22</v>
      </c>
      <c r="G703" s="12" t="s">
        <v>32</v>
      </c>
      <c r="H703" s="99" t="s">
        <v>152</v>
      </c>
      <c r="I703" s="100" t="s">
        <v>1439</v>
      </c>
      <c r="J703" s="12">
        <v>670</v>
      </c>
      <c r="K7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BOŚ.6743.670.2016.AŁ</v>
      </c>
      <c r="L703" s="11">
        <v>42570</v>
      </c>
      <c r="M703" s="12" t="s">
        <v>18</v>
      </c>
      <c r="N703" s="88">
        <f>IF($F703=dane!$B$8,6743+3,(IF($F703=dane!$B$9,6743+4,(IF($F703=dane!$B$10,6743+5,6743)))))</f>
        <v>6743</v>
      </c>
      <c r="O703" s="106"/>
    </row>
    <row r="704" spans="1:15" ht="60" x14ac:dyDescent="0.25">
      <c r="A704" s="79">
        <v>701</v>
      </c>
      <c r="B704" s="14" t="s">
        <v>1178</v>
      </c>
      <c r="C704" s="87" t="s">
        <v>1440</v>
      </c>
      <c r="D704" s="13">
        <v>42534</v>
      </c>
      <c r="E704" s="98" t="s">
        <v>1441</v>
      </c>
      <c r="F704" s="12" t="s">
        <v>19</v>
      </c>
      <c r="G704" s="12" t="s">
        <v>28</v>
      </c>
      <c r="H704" s="99" t="s">
        <v>28</v>
      </c>
      <c r="I704" s="100" t="s">
        <v>1255</v>
      </c>
      <c r="J704" s="12">
        <v>616</v>
      </c>
      <c r="K7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BOŚ.6743.616.2016.EJ</v>
      </c>
      <c r="L704" s="11">
        <v>42550</v>
      </c>
      <c r="M704" s="12" t="s">
        <v>21</v>
      </c>
      <c r="N704" s="88">
        <f>IF($F704=dane!$B$8,6743+3,(IF($F704=dane!$B$9,6743+4,(IF($F704=dane!$B$10,6743+5,6743)))))</f>
        <v>6743</v>
      </c>
      <c r="O704" s="106"/>
    </row>
    <row r="705" spans="1:15" ht="60" x14ac:dyDescent="0.25">
      <c r="A705" s="79">
        <f>IF(zgłoszenia[[#This Row],[ID]]&gt;0,A704+1,"--")</f>
        <v>702</v>
      </c>
      <c r="B705" s="14" t="s">
        <v>12</v>
      </c>
      <c r="C705" s="87">
        <v>11938</v>
      </c>
      <c r="D705" s="13">
        <v>42541</v>
      </c>
      <c r="E705" s="98" t="s">
        <v>1442</v>
      </c>
      <c r="F705" s="12" t="s">
        <v>16</v>
      </c>
      <c r="G705" s="12" t="s">
        <v>25</v>
      </c>
      <c r="H705" s="99" t="s">
        <v>25</v>
      </c>
      <c r="I705" s="100" t="s">
        <v>1181</v>
      </c>
      <c r="J705" s="12">
        <v>767</v>
      </c>
      <c r="K7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BOŚ.6743.767.2016.WŚ</v>
      </c>
      <c r="L705" s="11">
        <v>42566</v>
      </c>
      <c r="M705" s="12" t="s">
        <v>18</v>
      </c>
      <c r="N705" s="88">
        <f>IF($F705=dane!$B$8,6743+3,(IF($F705=dane!$B$9,6743+4,(IF($F705=dane!$B$10,6743+5,6743)))))</f>
        <v>6743</v>
      </c>
      <c r="O705" s="106"/>
    </row>
    <row r="706" spans="1:15" ht="60" x14ac:dyDescent="0.25">
      <c r="A706" s="79">
        <f>IF(zgłoszenia[[#This Row],[ID]]&gt;0,A705+1,"--")</f>
        <v>703</v>
      </c>
      <c r="B706" s="14" t="s">
        <v>209</v>
      </c>
      <c r="C706" s="87">
        <v>11953</v>
      </c>
      <c r="D706" s="13">
        <v>42541</v>
      </c>
      <c r="E706" s="98" t="s">
        <v>1443</v>
      </c>
      <c r="F706" s="12" t="s">
        <v>19</v>
      </c>
      <c r="G706" s="12" t="s">
        <v>28</v>
      </c>
      <c r="H706" s="99" t="s">
        <v>28</v>
      </c>
      <c r="I706" s="53"/>
      <c r="J706" s="12">
        <v>629</v>
      </c>
      <c r="K7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BOŚ.6743.629.2016.SR</v>
      </c>
      <c r="L706" s="11">
        <v>42545</v>
      </c>
      <c r="M706" s="12" t="s">
        <v>30</v>
      </c>
      <c r="N706" s="88">
        <f>IF($F706=dane!$B$8,6743+3,(IF($F706=dane!$B$9,6743+4,(IF($F706=dane!$B$10,6743+5,6743)))))</f>
        <v>6743</v>
      </c>
      <c r="O706" s="106"/>
    </row>
    <row r="707" spans="1:15" ht="60" x14ac:dyDescent="0.25">
      <c r="A707" s="79">
        <f>IF(zgłoszenia[[#This Row],[ID]]&gt;0,A706+1,"--")</f>
        <v>704</v>
      </c>
      <c r="B707" s="14" t="s">
        <v>1178</v>
      </c>
      <c r="C707" s="87">
        <v>12016</v>
      </c>
      <c r="D707" s="13">
        <v>42541</v>
      </c>
      <c r="E707" s="98" t="s">
        <v>151</v>
      </c>
      <c r="F707" s="12" t="s">
        <v>16</v>
      </c>
      <c r="G707" s="12" t="s">
        <v>28</v>
      </c>
      <c r="H707" s="99" t="s">
        <v>129</v>
      </c>
      <c r="I707" s="100" t="s">
        <v>1444</v>
      </c>
      <c r="J707" s="12">
        <v>633</v>
      </c>
      <c r="K7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BOŚ.6743.633.2016.EJ</v>
      </c>
      <c r="L707" s="11">
        <v>42571</v>
      </c>
      <c r="M707" s="12" t="s">
        <v>18</v>
      </c>
      <c r="N707" s="88">
        <f>IF($F707=dane!$B$8,6743+3,(IF($F707=dane!$B$9,6743+4,(IF($F707=dane!$B$10,6743+5,6743)))))</f>
        <v>6743</v>
      </c>
      <c r="O707" s="106"/>
    </row>
    <row r="708" spans="1:15" ht="60" x14ac:dyDescent="0.25">
      <c r="A708" s="79">
        <f>IF(zgłoszenia[[#This Row],[ID]]&gt;0,A707+1,"--")</f>
        <v>705</v>
      </c>
      <c r="B708" s="14" t="s">
        <v>1178</v>
      </c>
      <c r="C708" s="87">
        <v>12010</v>
      </c>
      <c r="D708" s="13">
        <v>42541</v>
      </c>
      <c r="E708" s="98" t="s">
        <v>126</v>
      </c>
      <c r="F708" s="12" t="s">
        <v>16</v>
      </c>
      <c r="G708" s="12" t="s">
        <v>28</v>
      </c>
      <c r="H708" s="99" t="s">
        <v>129</v>
      </c>
      <c r="I708" s="100" t="s">
        <v>1444</v>
      </c>
      <c r="J708" s="12">
        <v>632</v>
      </c>
      <c r="K7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BOŚ.6743.632.2016.EJ</v>
      </c>
      <c r="L708" s="11">
        <v>42571</v>
      </c>
      <c r="M708" s="12" t="s">
        <v>18</v>
      </c>
      <c r="N708" s="88">
        <f>IF($F708=dane!$B$8,6743+3,(IF($F708=dane!$B$9,6743+4,(IF($F708=dane!$B$10,6743+5,6743)))))</f>
        <v>6743</v>
      </c>
      <c r="O708" s="106"/>
    </row>
    <row r="709" spans="1:15" ht="60" x14ac:dyDescent="0.25">
      <c r="A709" s="79">
        <f>IF(zgłoszenia[[#This Row],[ID]]&gt;0,A708+1,"--")</f>
        <v>706</v>
      </c>
      <c r="B709" s="14" t="s">
        <v>1178</v>
      </c>
      <c r="C709" s="87">
        <v>12001</v>
      </c>
      <c r="D709" s="13">
        <v>42541</v>
      </c>
      <c r="E709" s="48" t="s">
        <v>126</v>
      </c>
      <c r="F709" s="12" t="s">
        <v>16</v>
      </c>
      <c r="G709" s="12" t="s">
        <v>28</v>
      </c>
      <c r="H709" s="99" t="s">
        <v>129</v>
      </c>
      <c r="I709" s="100" t="s">
        <v>1445</v>
      </c>
      <c r="J709" s="12">
        <v>630</v>
      </c>
      <c r="K7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BOŚ.6743.630.2016.EJ</v>
      </c>
      <c r="L709" s="11">
        <v>42571</v>
      </c>
      <c r="M709" s="12" t="s">
        <v>18</v>
      </c>
      <c r="N709" s="88">
        <f>IF($F709=dane!$B$8,6743+3,(IF($F709=dane!$B$9,6743+4,(IF($F709=dane!$B$10,6743+5,6743)))))</f>
        <v>6743</v>
      </c>
      <c r="O709" s="106"/>
    </row>
    <row r="710" spans="1:15" ht="60" x14ac:dyDescent="0.25">
      <c r="A710" s="79">
        <f>IF(zgłoszenia[[#This Row],[ID]]&gt;0,A709+1,"--")</f>
        <v>707</v>
      </c>
      <c r="B710" s="14" t="s">
        <v>1178</v>
      </c>
      <c r="C710" s="87">
        <v>12002</v>
      </c>
      <c r="D710" s="13">
        <v>42541</v>
      </c>
      <c r="E710" s="98" t="s">
        <v>126</v>
      </c>
      <c r="F710" s="12" t="s">
        <v>16</v>
      </c>
      <c r="G710" s="12" t="s">
        <v>28</v>
      </c>
      <c r="H710" s="99" t="s">
        <v>129</v>
      </c>
      <c r="I710" s="100" t="s">
        <v>1446</v>
      </c>
      <c r="J710" s="12">
        <v>631</v>
      </c>
      <c r="K7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BOŚ.6743.631.2016.EJ</v>
      </c>
      <c r="L710" s="11">
        <v>42571</v>
      </c>
      <c r="M710" s="12" t="s">
        <v>18</v>
      </c>
      <c r="N710" s="88">
        <f>IF($F710=dane!$B$8,6743+3,(IF($F710=dane!$B$9,6743+4,(IF($F710=dane!$B$10,6743+5,6743)))))</f>
        <v>6743</v>
      </c>
      <c r="O710" s="106"/>
    </row>
    <row r="711" spans="1:15" ht="60" x14ac:dyDescent="0.25">
      <c r="A711" s="79">
        <f>IF(zgłoszenia[[#This Row],[ID]]&gt;0,A710+1,"--")</f>
        <v>708</v>
      </c>
      <c r="B711" s="14" t="s">
        <v>12</v>
      </c>
      <c r="C711" s="87">
        <v>11994</v>
      </c>
      <c r="D711" s="13">
        <v>42541</v>
      </c>
      <c r="E711" s="98" t="s">
        <v>126</v>
      </c>
      <c r="F711" s="12" t="s">
        <v>24</v>
      </c>
      <c r="G711" s="99" t="s">
        <v>31</v>
      </c>
      <c r="H711" s="99" t="s">
        <v>31</v>
      </c>
      <c r="I711" s="100" t="s">
        <v>1447</v>
      </c>
      <c r="J711" s="12">
        <v>768</v>
      </c>
      <c r="K7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BOŚ.6743.768.2016.WŚ</v>
      </c>
      <c r="L711" s="11">
        <v>42566</v>
      </c>
      <c r="M711" s="12" t="s">
        <v>18</v>
      </c>
      <c r="N711" s="88">
        <f>IF($F711=dane!$B$8,6743+3,(IF($F711=dane!$B$9,6743+4,(IF($F711=dane!$B$10,6743+5,6743)))))</f>
        <v>6743</v>
      </c>
      <c r="O711" s="106"/>
    </row>
    <row r="712" spans="1:15" ht="45" x14ac:dyDescent="0.25">
      <c r="A712" s="79">
        <f>IF(zgłoszenia[[#This Row],[ID]]&gt;0,A711+1,"--")</f>
        <v>709</v>
      </c>
      <c r="B712" s="14" t="s">
        <v>42</v>
      </c>
      <c r="C712" s="87">
        <v>12043</v>
      </c>
      <c r="D712" s="13">
        <v>42541</v>
      </c>
      <c r="E712" s="98" t="s">
        <v>1149</v>
      </c>
      <c r="F712" s="12" t="s">
        <v>22</v>
      </c>
      <c r="G712" s="12" t="s">
        <v>17</v>
      </c>
      <c r="H712" s="99" t="s">
        <v>86</v>
      </c>
      <c r="I712" s="100" t="s">
        <v>1448</v>
      </c>
      <c r="J712" s="12">
        <v>635</v>
      </c>
      <c r="K7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BOŚ.6743.635.2016.MS</v>
      </c>
      <c r="L712" s="11">
        <v>42594</v>
      </c>
      <c r="M712" s="12" t="s">
        <v>21</v>
      </c>
      <c r="N712" s="88">
        <f>IF($F712=dane!$B$8,6743+3,(IF($F712=dane!$B$9,6743+4,(IF($F712=dane!$B$10,6743+5,6743)))))</f>
        <v>6743</v>
      </c>
      <c r="O712" s="106"/>
    </row>
    <row r="713" spans="1:15" ht="75" x14ac:dyDescent="0.25">
      <c r="A713" s="79">
        <f>IF(zgłoszenia[[#This Row],[ID]]&gt;0,A712+1,"--")</f>
        <v>710</v>
      </c>
      <c r="B713" s="14" t="s">
        <v>11</v>
      </c>
      <c r="C713" s="87">
        <v>12028</v>
      </c>
      <c r="D713" s="13">
        <v>42541</v>
      </c>
      <c r="E713" s="98" t="s">
        <v>1449</v>
      </c>
      <c r="F713" s="12" t="s">
        <v>16</v>
      </c>
      <c r="G713" s="12" t="s">
        <v>23</v>
      </c>
      <c r="H713" s="99" t="s">
        <v>23</v>
      </c>
      <c r="I713" s="100" t="s">
        <v>1450</v>
      </c>
      <c r="J713" s="12">
        <v>640</v>
      </c>
      <c r="K7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BOŚ.6743.640.2016.AA</v>
      </c>
      <c r="L713" s="11">
        <v>42550</v>
      </c>
      <c r="M713" s="12" t="s">
        <v>18</v>
      </c>
      <c r="N713" s="88">
        <f>IF($F713=dane!$B$8,6743+3,(IF($F713=dane!$B$9,6743+4,(IF($F713=dane!$B$10,6743+5,6743)))))</f>
        <v>6743</v>
      </c>
      <c r="O713" s="106"/>
    </row>
    <row r="714" spans="1:15" ht="60" x14ac:dyDescent="0.25">
      <c r="A714" s="79">
        <f>IF(zgłoszenia[[#This Row],[ID]]&gt;0,A713+1,"--")</f>
        <v>711</v>
      </c>
      <c r="B714" s="14" t="s">
        <v>1178</v>
      </c>
      <c r="C714" s="87">
        <v>12126</v>
      </c>
      <c r="D714" s="13">
        <v>42542</v>
      </c>
      <c r="E714" s="98" t="s">
        <v>1301</v>
      </c>
      <c r="F714" s="12" t="s">
        <v>16</v>
      </c>
      <c r="G714" s="12" t="s">
        <v>28</v>
      </c>
      <c r="H714" s="99" t="s">
        <v>129</v>
      </c>
      <c r="I714" s="100" t="s">
        <v>1451</v>
      </c>
      <c r="J714" s="12">
        <v>637</v>
      </c>
      <c r="K7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BOŚ.6743.637.2016.EJ</v>
      </c>
      <c r="L714" s="11">
        <v>42571</v>
      </c>
      <c r="M714" s="12" t="s">
        <v>18</v>
      </c>
      <c r="N714" s="88">
        <f>IF($F714=dane!$B$8,6743+3,(IF($F714=dane!$B$9,6743+4,(IF($F714=dane!$B$10,6743+5,6743)))))</f>
        <v>6743</v>
      </c>
      <c r="O714" s="106"/>
    </row>
    <row r="715" spans="1:15" ht="60" x14ac:dyDescent="0.25">
      <c r="A715" s="79">
        <f>IF(zgłoszenia[[#This Row],[ID]]&gt;0,A714+1,"--")</f>
        <v>712</v>
      </c>
      <c r="B715" s="14" t="s">
        <v>37</v>
      </c>
      <c r="C715" s="87">
        <v>12138</v>
      </c>
      <c r="D715" s="13">
        <v>42542</v>
      </c>
      <c r="E715" s="98" t="s">
        <v>1452</v>
      </c>
      <c r="F715" s="12" t="s">
        <v>22</v>
      </c>
      <c r="G715" s="12" t="s">
        <v>32</v>
      </c>
      <c r="H715" s="99" t="s">
        <v>152</v>
      </c>
      <c r="I715" s="100" t="s">
        <v>1453</v>
      </c>
      <c r="J715" s="12">
        <v>671</v>
      </c>
      <c r="K7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BOŚ.6743.671.2016.AŁ</v>
      </c>
      <c r="L715" s="11">
        <v>42570</v>
      </c>
      <c r="M715" s="12" t="s">
        <v>18</v>
      </c>
      <c r="N715" s="88">
        <f>IF($F715=dane!$B$8,6743+3,(IF($F715=dane!$B$9,6743+4,(IF($F715=dane!$B$10,6743+5,6743)))))</f>
        <v>6743</v>
      </c>
      <c r="O715" s="106"/>
    </row>
    <row r="716" spans="1:15" ht="60" x14ac:dyDescent="0.25">
      <c r="A716" s="79">
        <f>IF(zgłoszenia[[#This Row],[ID]]&gt;0,A715+1,"--")</f>
        <v>713</v>
      </c>
      <c r="B716" s="14" t="s">
        <v>63</v>
      </c>
      <c r="C716" s="87">
        <v>12110</v>
      </c>
      <c r="D716" s="13">
        <v>42542</v>
      </c>
      <c r="E716" s="98" t="s">
        <v>64</v>
      </c>
      <c r="F716" s="12" t="s">
        <v>82</v>
      </c>
      <c r="G716" s="12" t="s">
        <v>28</v>
      </c>
      <c r="H716" s="99" t="s">
        <v>76</v>
      </c>
      <c r="I716" s="100" t="s">
        <v>1454</v>
      </c>
      <c r="J716" s="12">
        <v>95</v>
      </c>
      <c r="K7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BOŚ.6746.95.2016.AP</v>
      </c>
      <c r="L716" s="11">
        <v>42552</v>
      </c>
      <c r="M716" s="12" t="s">
        <v>18</v>
      </c>
      <c r="N716" s="88">
        <f>IF($F716=dane!$B$8,6743+3,(IF($F716=dane!$B$9,6743+4,(IF($F716=dane!$B$10,6743+5,6743)))))</f>
        <v>6746</v>
      </c>
      <c r="O716" s="106"/>
    </row>
    <row r="717" spans="1:15" ht="60" x14ac:dyDescent="0.25">
      <c r="A717" s="79">
        <f>IF(zgłoszenia[[#This Row],[ID]]&gt;0,A716+1,"--")</f>
        <v>714</v>
      </c>
      <c r="B717" s="14" t="s">
        <v>43</v>
      </c>
      <c r="C717" s="87">
        <v>12146</v>
      </c>
      <c r="D717" s="13">
        <v>42542</v>
      </c>
      <c r="E717" s="48" t="s">
        <v>64</v>
      </c>
      <c r="F717" s="12" t="s">
        <v>82</v>
      </c>
      <c r="G717" s="12" t="s">
        <v>17</v>
      </c>
      <c r="H717" s="99" t="s">
        <v>96</v>
      </c>
      <c r="I717" s="100" t="s">
        <v>1455</v>
      </c>
      <c r="J717" s="12">
        <v>94</v>
      </c>
      <c r="K7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BOŚ.6746.94.2016.ŁD</v>
      </c>
      <c r="L717" s="11">
        <v>42570</v>
      </c>
      <c r="M717" s="12" t="s">
        <v>18</v>
      </c>
      <c r="N717" s="88">
        <f>IF($F717=dane!$B$8,6743+3,(IF($F717=dane!$B$9,6743+4,(IF($F717=dane!$B$10,6743+5,6743)))))</f>
        <v>6746</v>
      </c>
      <c r="O717" s="106"/>
    </row>
    <row r="718" spans="1:15" ht="60" x14ac:dyDescent="0.25">
      <c r="A718" s="79">
        <f>IF(zgłoszenia[[#This Row],[ID]]&gt;0,A717+1,"--")</f>
        <v>715</v>
      </c>
      <c r="B718" s="14" t="s">
        <v>63</v>
      </c>
      <c r="C718" s="87">
        <v>12206</v>
      </c>
      <c r="D718" s="13">
        <v>42543</v>
      </c>
      <c r="E718" s="98" t="s">
        <v>1456</v>
      </c>
      <c r="F718" s="12" t="s">
        <v>19</v>
      </c>
      <c r="G718" s="12" t="s">
        <v>28</v>
      </c>
      <c r="H718" s="99" t="s">
        <v>28</v>
      </c>
      <c r="I718" s="100" t="s">
        <v>1402</v>
      </c>
      <c r="J718" s="12">
        <v>638</v>
      </c>
      <c r="K7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BOŚ.6743.638.2016.AP</v>
      </c>
      <c r="L718" s="11">
        <v>42548</v>
      </c>
      <c r="M718" s="12" t="s">
        <v>18</v>
      </c>
      <c r="N718" s="88">
        <f>IF($F718=dane!$B$8,6743+3,(IF($F718=dane!$B$9,6743+4,(IF($F718=dane!$B$10,6743+5,6743)))))</f>
        <v>6743</v>
      </c>
      <c r="O718" s="106">
        <v>1</v>
      </c>
    </row>
    <row r="719" spans="1:15" ht="60" x14ac:dyDescent="0.25">
      <c r="A719" s="79">
        <f>IF(zgłoszenia[[#This Row],[ID]]&gt;0,A718+1,"--")</f>
        <v>716</v>
      </c>
      <c r="B719" s="14" t="s">
        <v>1178</v>
      </c>
      <c r="C719" s="87">
        <v>12231</v>
      </c>
      <c r="D719" s="13">
        <v>42543</v>
      </c>
      <c r="E719" s="98" t="s">
        <v>780</v>
      </c>
      <c r="F719" s="12" t="s">
        <v>16</v>
      </c>
      <c r="G719" s="12" t="s">
        <v>32</v>
      </c>
      <c r="H719" s="99" t="s">
        <v>149</v>
      </c>
      <c r="I719" s="100" t="s">
        <v>1457</v>
      </c>
      <c r="J719" s="12">
        <v>639</v>
      </c>
      <c r="K7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BOŚ.6743.639.2016.EJ</v>
      </c>
      <c r="L719" s="11">
        <v>42564</v>
      </c>
      <c r="M719" s="12" t="s">
        <v>18</v>
      </c>
      <c r="N719" s="88">
        <f>IF($F719=dane!$B$8,6743+3,(IF($F719=dane!$B$9,6743+4,(IF($F719=dane!$B$10,6743+5,6743)))))</f>
        <v>6743</v>
      </c>
      <c r="O719" s="106"/>
    </row>
    <row r="720" spans="1:15" ht="60" x14ac:dyDescent="0.25">
      <c r="A720" s="79">
        <f>IF(zgłoszenia[[#This Row],[ID]]&gt;0,A719+1,"--")</f>
        <v>717</v>
      </c>
      <c r="B720" s="14" t="s">
        <v>37</v>
      </c>
      <c r="C720" s="87">
        <v>12177</v>
      </c>
      <c r="D720" s="13">
        <v>42543</v>
      </c>
      <c r="E720" s="98" t="s">
        <v>312</v>
      </c>
      <c r="F720" s="12" t="s">
        <v>16</v>
      </c>
      <c r="G720" s="12" t="s">
        <v>32</v>
      </c>
      <c r="H720" s="99" t="s">
        <v>1458</v>
      </c>
      <c r="I720" s="100" t="s">
        <v>1459</v>
      </c>
      <c r="J720" s="12">
        <v>672</v>
      </c>
      <c r="K7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BOŚ.6743.672.2016.AŁ</v>
      </c>
      <c r="L720" s="11">
        <v>42558</v>
      </c>
      <c r="M720" s="12" t="s">
        <v>18</v>
      </c>
      <c r="N720" s="88">
        <f>IF($F720=dane!$B$8,6743+3,(IF($F720=dane!$B$9,6743+4,(IF($F720=dane!$B$10,6743+5,6743)))))</f>
        <v>6743</v>
      </c>
      <c r="O720" s="106"/>
    </row>
    <row r="721" spans="1:15" ht="60" x14ac:dyDescent="0.25">
      <c r="A721" s="79">
        <f>IF(zgłoszenia[[#This Row],[ID]]&gt;0,A720+1,"--")</f>
        <v>718</v>
      </c>
      <c r="B721" s="14" t="s">
        <v>12</v>
      </c>
      <c r="C721" s="87">
        <v>12261</v>
      </c>
      <c r="D721" s="13">
        <v>42544</v>
      </c>
      <c r="E721" s="98" t="s">
        <v>1460</v>
      </c>
      <c r="F721" s="12" t="s">
        <v>16</v>
      </c>
      <c r="G721" s="12" t="s">
        <v>25</v>
      </c>
      <c r="H721" s="99" t="s">
        <v>1163</v>
      </c>
      <c r="I721" s="100" t="s">
        <v>1461</v>
      </c>
      <c r="J721" s="12">
        <v>769</v>
      </c>
      <c r="K7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BOŚ.6743.769.2016.WŚ</v>
      </c>
      <c r="L721" s="11">
        <v>42569</v>
      </c>
      <c r="M721" s="12" t="s">
        <v>18</v>
      </c>
      <c r="N721" s="88">
        <f>IF($F721=dane!$B$8,6743+3,(IF($F721=dane!$B$9,6743+4,(IF($F721=dane!$B$10,6743+5,6743)))))</f>
        <v>6743</v>
      </c>
      <c r="O721" s="106"/>
    </row>
    <row r="722" spans="1:15" ht="60" x14ac:dyDescent="0.25">
      <c r="A722" s="79">
        <f>IF(zgłoszenia[[#This Row],[ID]]&gt;0,A721+1,"--")</f>
        <v>719</v>
      </c>
      <c r="B722" s="14" t="s">
        <v>43</v>
      </c>
      <c r="C722" s="87">
        <v>12313</v>
      </c>
      <c r="D722" s="13">
        <v>42544</v>
      </c>
      <c r="E722" s="98" t="s">
        <v>1462</v>
      </c>
      <c r="F722" s="12" t="s">
        <v>16</v>
      </c>
      <c r="G722" s="12" t="s">
        <v>20</v>
      </c>
      <c r="H722" s="99" t="s">
        <v>1463</v>
      </c>
      <c r="I722" s="100" t="s">
        <v>1464</v>
      </c>
      <c r="J722" s="12">
        <v>688</v>
      </c>
      <c r="K7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BOŚ.6743.688.2016.ŁD</v>
      </c>
      <c r="L722" s="11">
        <v>42571</v>
      </c>
      <c r="M722" s="12" t="s">
        <v>18</v>
      </c>
      <c r="N722" s="88">
        <f>IF($F722=dane!$B$8,6743+3,(IF($F722=dane!$B$9,6743+4,(IF($F722=dane!$B$10,6743+5,6743)))))</f>
        <v>6743</v>
      </c>
      <c r="O722" s="106"/>
    </row>
    <row r="723" spans="1:15" ht="30" x14ac:dyDescent="0.25">
      <c r="A723" s="79">
        <f>IF(zgłoszenia[[#This Row],[ID]]&gt;0,A722+1,"--")</f>
        <v>720</v>
      </c>
      <c r="B723" s="14" t="s">
        <v>37</v>
      </c>
      <c r="C723" s="87">
        <v>12182</v>
      </c>
      <c r="D723" s="13">
        <v>42543</v>
      </c>
      <c r="E723" s="98" t="s">
        <v>1465</v>
      </c>
      <c r="F723" s="12" t="s">
        <v>82</v>
      </c>
      <c r="G723" s="12" t="s">
        <v>32</v>
      </c>
      <c r="H723" s="99" t="s">
        <v>67</v>
      </c>
      <c r="I723" s="100" t="s">
        <v>1466</v>
      </c>
      <c r="J723" s="12">
        <v>99</v>
      </c>
      <c r="K7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BOŚ.6746.99.2016.AŁ</v>
      </c>
      <c r="L723" s="11">
        <v>42578</v>
      </c>
      <c r="M723" s="12" t="s">
        <v>30</v>
      </c>
      <c r="N723" s="88">
        <f>IF($F723=dane!$B$8,6743+3,(IF($F723=dane!$B$9,6743+4,(IF($F723=dane!$B$10,6743+5,6743)))))</f>
        <v>6746</v>
      </c>
      <c r="O723" s="106"/>
    </row>
    <row r="724" spans="1:15" ht="60" x14ac:dyDescent="0.25">
      <c r="A724" s="79">
        <f>IF(zgłoszenia[[#This Row],[ID]]&gt;0,A723+1,"--")</f>
        <v>721</v>
      </c>
      <c r="B724" s="14" t="s">
        <v>209</v>
      </c>
      <c r="C724" s="87">
        <v>12405</v>
      </c>
      <c r="D724" s="13">
        <v>42545</v>
      </c>
      <c r="E724" s="48" t="s">
        <v>64</v>
      </c>
      <c r="F724" s="12" t="s">
        <v>82</v>
      </c>
      <c r="G724" s="12" t="s">
        <v>25</v>
      </c>
      <c r="H724" s="99" t="s">
        <v>1467</v>
      </c>
      <c r="I724" s="100" t="s">
        <v>1164</v>
      </c>
      <c r="J724" s="12">
        <v>97</v>
      </c>
      <c r="K7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BOŚ.6746.97.2016.SR</v>
      </c>
      <c r="L724" s="11">
        <v>42573</v>
      </c>
      <c r="M724" s="12" t="s">
        <v>18</v>
      </c>
      <c r="N724" s="88">
        <f>IF($F724=dane!$B$8,6743+3,(IF($F724=dane!$B$9,6743+4,(IF($F724=dane!$B$10,6743+5,6743)))))</f>
        <v>6746</v>
      </c>
      <c r="O724" s="106"/>
    </row>
    <row r="725" spans="1:15" ht="60" x14ac:dyDescent="0.25">
      <c r="A725" s="79">
        <f>IF(zgłoszenia[[#This Row],[ID]]&gt;0,A724+1,"--")</f>
        <v>722</v>
      </c>
      <c r="B725" s="14" t="s">
        <v>37</v>
      </c>
      <c r="C725" s="87">
        <v>12401</v>
      </c>
      <c r="D725" s="13">
        <v>42545</v>
      </c>
      <c r="E725" s="98" t="s">
        <v>1468</v>
      </c>
      <c r="F725" s="12" t="s">
        <v>82</v>
      </c>
      <c r="G725" s="12" t="s">
        <v>28</v>
      </c>
      <c r="H725" s="99" t="s">
        <v>129</v>
      </c>
      <c r="I725" s="100" t="s">
        <v>395</v>
      </c>
      <c r="J725" s="12">
        <v>101</v>
      </c>
      <c r="K7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BOŚ.6746.101.2016.AŁ</v>
      </c>
      <c r="L725" s="11">
        <v>42576</v>
      </c>
      <c r="M725" s="12" t="s">
        <v>18</v>
      </c>
      <c r="N725" s="88">
        <f>IF($F725=dane!$B$8,6743+3,(IF($F725=dane!$B$9,6743+4,(IF($F725=dane!$B$10,6743+5,6743)))))</f>
        <v>6746</v>
      </c>
      <c r="O725" s="106"/>
    </row>
    <row r="726" spans="1:15" ht="60" x14ac:dyDescent="0.25">
      <c r="A726" s="79">
        <f>IF(zgłoszenia[[#This Row],[ID]]&gt;0,A725+1,"--")</f>
        <v>723</v>
      </c>
      <c r="B726" s="14" t="s">
        <v>37</v>
      </c>
      <c r="C726" s="87">
        <v>12402</v>
      </c>
      <c r="D726" s="13">
        <v>42545</v>
      </c>
      <c r="E726" s="98" t="s">
        <v>64</v>
      </c>
      <c r="F726" s="12" t="s">
        <v>82</v>
      </c>
      <c r="G726" s="12" t="s">
        <v>28</v>
      </c>
      <c r="H726" s="99" t="s">
        <v>76</v>
      </c>
      <c r="I726" s="100" t="s">
        <v>1469</v>
      </c>
      <c r="J726" s="12">
        <v>100</v>
      </c>
      <c r="K7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BOŚ.6746.100.2016.AŁ</v>
      </c>
      <c r="L726" s="11">
        <v>42576</v>
      </c>
      <c r="M726" s="12" t="s">
        <v>18</v>
      </c>
      <c r="N726" s="88">
        <f>IF($F726=dane!$B$8,6743+3,(IF($F726=dane!$B$9,6743+4,(IF($F726=dane!$B$10,6743+5,6743)))))</f>
        <v>6746</v>
      </c>
      <c r="O726" s="106"/>
    </row>
    <row r="727" spans="1:15" ht="60" x14ac:dyDescent="0.25">
      <c r="A727" s="79">
        <f>IF(zgłoszenia[[#This Row],[ID]]&gt;0,A726+1,"--")</f>
        <v>724</v>
      </c>
      <c r="B727" s="14" t="s">
        <v>37</v>
      </c>
      <c r="C727" s="87">
        <v>12398</v>
      </c>
      <c r="D727" s="13">
        <v>42545</v>
      </c>
      <c r="E727" s="98" t="s">
        <v>1470</v>
      </c>
      <c r="F727" s="12" t="s">
        <v>22</v>
      </c>
      <c r="G727" s="12" t="s">
        <v>32</v>
      </c>
      <c r="H727" s="99" t="s">
        <v>152</v>
      </c>
      <c r="I727" s="100" t="s">
        <v>1471</v>
      </c>
      <c r="J727" s="12">
        <v>673</v>
      </c>
      <c r="K7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BOŚ.6743.673.2016.AŁ</v>
      </c>
      <c r="L727" s="11">
        <v>42570</v>
      </c>
      <c r="M727" s="12" t="s">
        <v>18</v>
      </c>
      <c r="N727" s="88">
        <f>IF($F727=dane!$B$8,6743+3,(IF($F727=dane!$B$9,6743+4,(IF($F727=dane!$B$10,6743+5,6743)))))</f>
        <v>6743</v>
      </c>
      <c r="O727" s="106"/>
    </row>
    <row r="728" spans="1:15" ht="60" x14ac:dyDescent="0.25">
      <c r="A728" s="79">
        <f>IF(zgłoszenia[[#This Row],[ID]]&gt;0,A727+1,"--")</f>
        <v>725</v>
      </c>
      <c r="B728" s="14" t="s">
        <v>11</v>
      </c>
      <c r="C728" s="87">
        <v>12404</v>
      </c>
      <c r="D728" s="13">
        <v>42545</v>
      </c>
      <c r="E728" s="98" t="s">
        <v>64</v>
      </c>
      <c r="F728" s="12" t="s">
        <v>82</v>
      </c>
      <c r="G728" s="12" t="s">
        <v>17</v>
      </c>
      <c r="H728" s="99" t="s">
        <v>841</v>
      </c>
      <c r="I728" s="100" t="s">
        <v>1472</v>
      </c>
      <c r="J728" s="12">
        <v>643</v>
      </c>
      <c r="K7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BOŚ.6746.643.2016.AA</v>
      </c>
      <c r="L728" s="11">
        <v>42562</v>
      </c>
      <c r="M728" s="12" t="s">
        <v>18</v>
      </c>
      <c r="N728" s="88">
        <f>IF($F728=dane!$B$8,6743+3,(IF($F728=dane!$B$9,6743+4,(IF($F728=dane!$B$10,6743+5,6743)))))</f>
        <v>6746</v>
      </c>
      <c r="O728" s="106"/>
    </row>
    <row r="729" spans="1:15" ht="45" x14ac:dyDescent="0.25">
      <c r="A729" s="79">
        <f>IF(zgłoszenia[[#This Row],[ID]]&gt;0,A728+1,"--")</f>
        <v>726</v>
      </c>
      <c r="B729" s="14" t="s">
        <v>209</v>
      </c>
      <c r="C729" s="87">
        <v>12368</v>
      </c>
      <c r="D729" s="13">
        <v>42545</v>
      </c>
      <c r="E729" s="98" t="s">
        <v>1473</v>
      </c>
      <c r="F729" s="12" t="s">
        <v>16</v>
      </c>
      <c r="G729" s="12" t="s">
        <v>28</v>
      </c>
      <c r="H729" s="99" t="s">
        <v>76</v>
      </c>
      <c r="I729" s="100" t="s">
        <v>1474</v>
      </c>
      <c r="J729" s="12">
        <v>649</v>
      </c>
      <c r="K7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BOŚ.6743.649.2016.SR</v>
      </c>
      <c r="L729" s="11">
        <v>42580</v>
      </c>
      <c r="M729" s="12" t="s">
        <v>21</v>
      </c>
      <c r="N729" s="88">
        <f>IF($F729=dane!$B$8,6743+3,(IF($F729=dane!$B$9,6743+4,(IF($F729=dane!$B$10,6743+5,6743)))))</f>
        <v>6743</v>
      </c>
      <c r="O729" s="106"/>
    </row>
    <row r="730" spans="1:15" ht="60" x14ac:dyDescent="0.25">
      <c r="A730" s="79">
        <f>IF(zgłoszenia[[#This Row],[ID]]&gt;0,A729+1,"--")</f>
        <v>727</v>
      </c>
      <c r="B730" s="14" t="s">
        <v>209</v>
      </c>
      <c r="C730" s="87">
        <v>12366</v>
      </c>
      <c r="D730" s="13">
        <v>42545</v>
      </c>
      <c r="E730" s="98" t="s">
        <v>1475</v>
      </c>
      <c r="F730" s="12" t="s">
        <v>82</v>
      </c>
      <c r="G730" s="12" t="s">
        <v>25</v>
      </c>
      <c r="H730" s="99" t="s">
        <v>868</v>
      </c>
      <c r="I730" s="100" t="s">
        <v>1476</v>
      </c>
      <c r="J730" s="12">
        <v>650</v>
      </c>
      <c r="K7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BOŚ.6746.650.2016.SR</v>
      </c>
      <c r="L730" s="11">
        <v>42570</v>
      </c>
      <c r="M730" s="12" t="s">
        <v>18</v>
      </c>
      <c r="N730" s="88">
        <f>IF($F730=dane!$B$8,6743+3,(IF($F730=dane!$B$9,6743+4,(IF($F730=dane!$B$10,6743+5,6743)))))</f>
        <v>6746</v>
      </c>
      <c r="O730" s="106"/>
    </row>
    <row r="731" spans="1:15" ht="60" x14ac:dyDescent="0.25">
      <c r="A731" s="79">
        <f>IF(zgłoszenia[[#This Row],[ID]]&gt;0,A730+1,"--")</f>
        <v>728</v>
      </c>
      <c r="B731" s="14" t="s">
        <v>209</v>
      </c>
      <c r="C731" s="87">
        <v>12363</v>
      </c>
      <c r="D731" s="13">
        <v>42545</v>
      </c>
      <c r="E731" s="98" t="s">
        <v>1477</v>
      </c>
      <c r="F731" s="12" t="s">
        <v>22</v>
      </c>
      <c r="G731" s="12" t="s">
        <v>25</v>
      </c>
      <c r="H731" s="99" t="s">
        <v>449</v>
      </c>
      <c r="I731" s="100" t="s">
        <v>1478</v>
      </c>
      <c r="J731" s="12">
        <v>651</v>
      </c>
      <c r="K7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BOŚ.6743.651.2016.SR</v>
      </c>
      <c r="L731" s="11">
        <v>42552</v>
      </c>
      <c r="M731" s="12" t="s">
        <v>18</v>
      </c>
      <c r="N731" s="88">
        <f>IF($F731=dane!$B$8,6743+3,(IF($F731=dane!$B$9,6743+4,(IF($F731=dane!$B$10,6743+5,6743)))))</f>
        <v>6743</v>
      </c>
      <c r="O731" s="106"/>
    </row>
    <row r="732" spans="1:15" ht="60" x14ac:dyDescent="0.25">
      <c r="A732" s="79">
        <f>IF(zgłoszenia[[#This Row],[ID]]&gt;0,A731+1,"--")</f>
        <v>729</v>
      </c>
      <c r="B732" s="14" t="s">
        <v>37</v>
      </c>
      <c r="C732" s="87">
        <v>12385</v>
      </c>
      <c r="D732" s="13">
        <v>42545</v>
      </c>
      <c r="E732" s="98" t="s">
        <v>1479</v>
      </c>
      <c r="F732" s="12" t="s">
        <v>16</v>
      </c>
      <c r="G732" s="12" t="s">
        <v>32</v>
      </c>
      <c r="H732" s="99" t="s">
        <v>1346</v>
      </c>
      <c r="I732" s="100" t="s">
        <v>1480</v>
      </c>
      <c r="J732" s="12">
        <v>674</v>
      </c>
      <c r="K7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BOŚ.6743.674.2016.AŁ</v>
      </c>
      <c r="L732" s="11">
        <v>42570</v>
      </c>
      <c r="M732" s="12" t="s">
        <v>18</v>
      </c>
      <c r="N732" s="88">
        <f>IF($F732=dane!$B$8,6743+3,(IF($F732=dane!$B$9,6743+4,(IF($F732=dane!$B$10,6743+5,6743)))))</f>
        <v>6743</v>
      </c>
      <c r="O732" s="106"/>
    </row>
    <row r="733" spans="1:15" ht="60" x14ac:dyDescent="0.25">
      <c r="A733" s="79">
        <f>IF(zgłoszenia[[#This Row],[ID]]&gt;0,A732+1,"--")</f>
        <v>730</v>
      </c>
      <c r="B733" s="14" t="s">
        <v>209</v>
      </c>
      <c r="C733" s="87">
        <v>12116</v>
      </c>
      <c r="D733" s="13">
        <v>42542</v>
      </c>
      <c r="E733" s="98" t="s">
        <v>1481</v>
      </c>
      <c r="F733" s="12" t="s">
        <v>19</v>
      </c>
      <c r="G733" s="12" t="s">
        <v>28</v>
      </c>
      <c r="H733" s="99" t="s">
        <v>28</v>
      </c>
      <c r="I733" s="100" t="s">
        <v>1482</v>
      </c>
      <c r="J733" s="12">
        <v>636</v>
      </c>
      <c r="K7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BOŚ.6743.636.2016.SR</v>
      </c>
      <c r="L733" s="11">
        <v>42545</v>
      </c>
      <c r="M733" s="12" t="s">
        <v>18</v>
      </c>
      <c r="N733" s="88">
        <f>IF($F733=dane!$B$8,6743+3,(IF($F733=dane!$B$9,6743+4,(IF($F733=dane!$B$10,6743+5,6743)))))</f>
        <v>6743</v>
      </c>
      <c r="O733" s="106"/>
    </row>
    <row r="734" spans="1:15" ht="60" x14ac:dyDescent="0.25">
      <c r="A734" s="79">
        <f>IF(zgłoszenia[[#This Row],[ID]]&gt;0,A733+1,"--")</f>
        <v>731</v>
      </c>
      <c r="B734" s="14" t="s">
        <v>12</v>
      </c>
      <c r="C734" s="87">
        <v>12510</v>
      </c>
      <c r="D734" s="13">
        <v>42548</v>
      </c>
      <c r="E734" s="98" t="s">
        <v>1462</v>
      </c>
      <c r="F734" s="12" t="s">
        <v>22</v>
      </c>
      <c r="G734" s="12" t="s">
        <v>25</v>
      </c>
      <c r="H734" s="99" t="s">
        <v>25</v>
      </c>
      <c r="I734" s="100" t="s">
        <v>1483</v>
      </c>
      <c r="J734" s="12">
        <v>771</v>
      </c>
      <c r="K7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BOŚ.6743.771.2016.WŚ</v>
      </c>
      <c r="L734" s="11">
        <v>42578</v>
      </c>
      <c r="M734" s="12" t="s">
        <v>18</v>
      </c>
      <c r="N734" s="88">
        <f>IF($F734=dane!$B$8,6743+3,(IF($F734=dane!$B$9,6743+4,(IF($F734=dane!$B$10,6743+5,6743)))))</f>
        <v>6743</v>
      </c>
      <c r="O734" s="106"/>
    </row>
    <row r="735" spans="1:15" ht="30" x14ac:dyDescent="0.25">
      <c r="A735" s="79">
        <f>IF(zgłoszenia[[#This Row],[ID]]&gt;0,A734+1,"--")</f>
        <v>732</v>
      </c>
      <c r="B735" s="14" t="s">
        <v>209</v>
      </c>
      <c r="C735" s="87">
        <v>12503</v>
      </c>
      <c r="D735" s="13">
        <v>42548</v>
      </c>
      <c r="E735" s="98" t="s">
        <v>1319</v>
      </c>
      <c r="F735" s="12" t="s">
        <v>19</v>
      </c>
      <c r="G735" s="12" t="s">
        <v>28</v>
      </c>
      <c r="H735" s="99" t="s">
        <v>28</v>
      </c>
      <c r="I735" s="100" t="s">
        <v>1484</v>
      </c>
      <c r="J735" s="12">
        <v>652</v>
      </c>
      <c r="K7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BOŚ.6743.652.2016.SR</v>
      </c>
      <c r="L735" s="11">
        <v>42556</v>
      </c>
      <c r="M735" s="12" t="s">
        <v>21</v>
      </c>
      <c r="N735" s="88">
        <f>IF($F735=dane!$B$8,6743+3,(IF($F735=dane!$B$9,6743+4,(IF($F735=dane!$B$10,6743+5,6743)))))</f>
        <v>6743</v>
      </c>
      <c r="O735" s="106"/>
    </row>
    <row r="736" spans="1:15" ht="60" x14ac:dyDescent="0.25">
      <c r="A736" s="79">
        <f>IF(zgłoszenia[[#This Row],[ID]]&gt;0,A735+1,"--")</f>
        <v>733</v>
      </c>
      <c r="B736" s="14" t="s">
        <v>37</v>
      </c>
      <c r="C736" s="87">
        <v>12502</v>
      </c>
      <c r="D736" s="13">
        <v>42548</v>
      </c>
      <c r="E736" s="98" t="s">
        <v>1485</v>
      </c>
      <c r="F736" s="12" t="s">
        <v>16</v>
      </c>
      <c r="G736" s="12" t="s">
        <v>32</v>
      </c>
      <c r="H736" s="99" t="s">
        <v>152</v>
      </c>
      <c r="I736" s="100" t="s">
        <v>1486</v>
      </c>
      <c r="J736" s="12">
        <v>676</v>
      </c>
      <c r="K7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BOŚ.6743.676.2016.AŁ</v>
      </c>
      <c r="L736" s="11">
        <v>42578</v>
      </c>
      <c r="M736" s="12" t="s">
        <v>18</v>
      </c>
      <c r="N736" s="88">
        <f>IF($F736=dane!$B$8,6743+3,(IF($F736=dane!$B$9,6743+4,(IF($F736=dane!$B$10,6743+5,6743)))))</f>
        <v>6743</v>
      </c>
      <c r="O736" s="106"/>
    </row>
    <row r="737" spans="1:15" ht="60" x14ac:dyDescent="0.25">
      <c r="A737" s="79">
        <f>IF(zgłoszenia[[#This Row],[ID]]&gt;0,A736+1,"--")</f>
        <v>734</v>
      </c>
      <c r="B737" s="14" t="s">
        <v>11</v>
      </c>
      <c r="C737" s="87">
        <v>12501</v>
      </c>
      <c r="D737" s="13">
        <v>42548</v>
      </c>
      <c r="E737" s="98" t="s">
        <v>1487</v>
      </c>
      <c r="F737" s="12" t="s">
        <v>16</v>
      </c>
      <c r="G737" s="12" t="s">
        <v>17</v>
      </c>
      <c r="H737" s="99" t="s">
        <v>841</v>
      </c>
      <c r="I737" s="100" t="s">
        <v>1488</v>
      </c>
      <c r="J737" s="12">
        <v>645</v>
      </c>
      <c r="K7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BOŚ.6743.645.2016.AA</v>
      </c>
      <c r="L737" s="11">
        <v>42556</v>
      </c>
      <c r="M737" s="12" t="s">
        <v>18</v>
      </c>
      <c r="N737" s="88">
        <f>IF($F737=dane!$B$8,6743+3,(IF($F737=dane!$B$9,6743+4,(IF($F737=dane!$B$10,6743+5,6743)))))</f>
        <v>6743</v>
      </c>
      <c r="O737" s="106"/>
    </row>
    <row r="738" spans="1:15" ht="60" x14ac:dyDescent="0.25">
      <c r="A738" s="79">
        <f>IF(zgłoszenia[[#This Row],[ID]]&gt;0,A737+1,"--")</f>
        <v>735</v>
      </c>
      <c r="B738" s="14" t="s">
        <v>12</v>
      </c>
      <c r="C738" s="87">
        <v>12500</v>
      </c>
      <c r="D738" s="13">
        <v>42548</v>
      </c>
      <c r="E738" s="98" t="s">
        <v>1489</v>
      </c>
      <c r="F738" s="12" t="s">
        <v>19</v>
      </c>
      <c r="G738" s="12" t="s">
        <v>28</v>
      </c>
      <c r="H738" s="99" t="s">
        <v>284</v>
      </c>
      <c r="I738" s="100" t="s">
        <v>797</v>
      </c>
      <c r="J738" s="12">
        <v>770</v>
      </c>
      <c r="K7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BOŚ.6743.770.2016.WŚ</v>
      </c>
      <c r="L738" s="11">
        <v>42578</v>
      </c>
      <c r="M738" s="12" t="s">
        <v>18</v>
      </c>
      <c r="N738" s="88">
        <f>IF($F738=dane!$B$8,6743+3,(IF($F738=dane!$B$9,6743+4,(IF($F738=dane!$B$10,6743+5,6743)))))</f>
        <v>6743</v>
      </c>
      <c r="O738" s="106"/>
    </row>
    <row r="739" spans="1:15" ht="30" x14ac:dyDescent="0.25">
      <c r="A739" s="79">
        <f>IF(zgłoszenia[[#This Row],[ID]]&gt;0,A738+1,"--")</f>
        <v>736</v>
      </c>
      <c r="B739" s="14" t="s">
        <v>11</v>
      </c>
      <c r="C739" s="87">
        <v>12499</v>
      </c>
      <c r="D739" s="13">
        <v>42548</v>
      </c>
      <c r="E739" s="98" t="s">
        <v>1490</v>
      </c>
      <c r="F739" s="12" t="s">
        <v>16</v>
      </c>
      <c r="G739" s="12" t="s">
        <v>31</v>
      </c>
      <c r="H739" s="99" t="s">
        <v>832</v>
      </c>
      <c r="I739" s="100" t="s">
        <v>1491</v>
      </c>
      <c r="J739" s="12">
        <v>644</v>
      </c>
      <c r="K7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BOŚ.6743.644.2016.AA</v>
      </c>
      <c r="L739" s="11">
        <v>42593</v>
      </c>
      <c r="M739" s="12" t="s">
        <v>21</v>
      </c>
      <c r="N739" s="88">
        <f>IF($F739=dane!$B$8,6743+3,(IF($F739=dane!$B$9,6743+4,(IF($F739=dane!$B$10,6743+5,6743)))))</f>
        <v>6743</v>
      </c>
      <c r="O739" s="106"/>
    </row>
    <row r="740" spans="1:15" ht="60" x14ac:dyDescent="0.25">
      <c r="A740" s="79">
        <f>IF(zgłoszenia[[#This Row],[ID]]&gt;0,A739+1,"--")</f>
        <v>737</v>
      </c>
      <c r="B740" s="14" t="s">
        <v>43</v>
      </c>
      <c r="C740" s="87">
        <v>12490</v>
      </c>
      <c r="D740" s="13">
        <v>42548</v>
      </c>
      <c r="E740" s="98" t="s">
        <v>239</v>
      </c>
      <c r="F740" s="12" t="s">
        <v>22</v>
      </c>
      <c r="G740" s="12" t="s">
        <v>20</v>
      </c>
      <c r="H740" s="99" t="s">
        <v>806</v>
      </c>
      <c r="I740" s="100" t="s">
        <v>1492</v>
      </c>
      <c r="J740" s="12">
        <v>689</v>
      </c>
      <c r="K7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BOŚ.6743.689.2016.ŁD</v>
      </c>
      <c r="L740" s="11">
        <v>42571</v>
      </c>
      <c r="M740" s="12" t="s">
        <v>18</v>
      </c>
      <c r="N740" s="88">
        <f>IF($F740=dane!$B$8,6743+3,(IF($F740=dane!$B$9,6743+4,(IF($F740=dane!$B$10,6743+5,6743)))))</f>
        <v>6743</v>
      </c>
      <c r="O740" s="106"/>
    </row>
    <row r="741" spans="1:15" ht="45" x14ac:dyDescent="0.25">
      <c r="A741" s="79">
        <f>IF(zgłoszenia[[#This Row],[ID]]&gt;0,A740+1,"--")</f>
        <v>738</v>
      </c>
      <c r="B741" s="14" t="s">
        <v>209</v>
      </c>
      <c r="C741" s="87">
        <v>12518</v>
      </c>
      <c r="D741" s="13">
        <v>42548</v>
      </c>
      <c r="E741" s="98" t="s">
        <v>1493</v>
      </c>
      <c r="F741" s="12" t="s">
        <v>19</v>
      </c>
      <c r="G741" s="12" t="s">
        <v>28</v>
      </c>
      <c r="H741" s="99" t="s">
        <v>129</v>
      </c>
      <c r="I741" s="100" t="s">
        <v>1494</v>
      </c>
      <c r="J741" s="12">
        <v>653</v>
      </c>
      <c r="K7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BOŚ.6743.653.2016.SR</v>
      </c>
      <c r="L741" s="11">
        <v>42556</v>
      </c>
      <c r="M741" s="12" t="s">
        <v>21</v>
      </c>
      <c r="N741" s="88">
        <f>IF($F741=dane!$B$8,6743+3,(IF($F741=dane!$B$9,6743+4,(IF($F741=dane!$B$10,6743+5,6743)))))</f>
        <v>6743</v>
      </c>
      <c r="O741" s="106"/>
    </row>
    <row r="742" spans="1:15" ht="60" x14ac:dyDescent="0.25">
      <c r="A742" s="79">
        <f>IF(zgłoszenia[[#This Row],[ID]]&gt;0,A741+1,"--")</f>
        <v>739</v>
      </c>
      <c r="B742" s="14" t="s">
        <v>37</v>
      </c>
      <c r="C742" s="87">
        <v>12517</v>
      </c>
      <c r="D742" s="13">
        <v>42548</v>
      </c>
      <c r="E742" s="98" t="s">
        <v>1495</v>
      </c>
      <c r="F742" s="12" t="s">
        <v>22</v>
      </c>
      <c r="G742" s="12" t="s">
        <v>23</v>
      </c>
      <c r="H742" s="99" t="s">
        <v>23</v>
      </c>
      <c r="I742" s="100" t="s">
        <v>1496</v>
      </c>
      <c r="J742" s="12">
        <v>646</v>
      </c>
      <c r="K7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BOŚ.6743.646.2016.AŁ</v>
      </c>
      <c r="L742" s="11">
        <v>42636</v>
      </c>
      <c r="M742" s="12" t="s">
        <v>18</v>
      </c>
      <c r="N742" s="88">
        <f>IF($F742=dane!$B$8,6743+3,(IF($F742=dane!$B$9,6743+4,(IF($F742=dane!$B$10,6743+5,6743)))))</f>
        <v>6743</v>
      </c>
      <c r="O742" s="106"/>
    </row>
    <row r="743" spans="1:15" ht="75" x14ac:dyDescent="0.25">
      <c r="A743" s="79">
        <f>IF(zgłoszenia[[#This Row],[ID]]&gt;0,A742+1,"--")</f>
        <v>740</v>
      </c>
      <c r="B743" s="14" t="s">
        <v>1178</v>
      </c>
      <c r="C743" s="87">
        <v>12514</v>
      </c>
      <c r="D743" s="13">
        <v>42548</v>
      </c>
      <c r="E743" s="98" t="s">
        <v>1497</v>
      </c>
      <c r="F743" s="12" t="s">
        <v>81</v>
      </c>
      <c r="G743" s="12" t="s">
        <v>28</v>
      </c>
      <c r="H743" s="99" t="s">
        <v>129</v>
      </c>
      <c r="I743" s="100" t="s">
        <v>1498</v>
      </c>
      <c r="J743" s="12">
        <v>44</v>
      </c>
      <c r="K7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BOŚ.6748.44.2016.EJ</v>
      </c>
      <c r="L743" s="11">
        <v>42578</v>
      </c>
      <c r="M743" s="12" t="s">
        <v>18</v>
      </c>
      <c r="N743" s="88">
        <f>IF($F743=dane!$B$8,6743+3,(IF($F743=dane!$B$9,6743+4,(IF($F743=dane!$B$10,6743+5,6743)))))</f>
        <v>6748</v>
      </c>
      <c r="O743" s="106"/>
    </row>
    <row r="744" spans="1:15" ht="60" x14ac:dyDescent="0.25">
      <c r="A744" s="79">
        <f>IF(zgłoszenia[[#This Row],[ID]]&gt;0,A743+1,"--")</f>
        <v>741</v>
      </c>
      <c r="B744" s="14" t="s">
        <v>11</v>
      </c>
      <c r="C744" s="87">
        <v>12525</v>
      </c>
      <c r="D744" s="13">
        <v>42549</v>
      </c>
      <c r="E744" s="98" t="s">
        <v>1500</v>
      </c>
      <c r="F744" s="12" t="s">
        <v>22</v>
      </c>
      <c r="G744" s="12" t="s">
        <v>31</v>
      </c>
      <c r="H744" s="99" t="s">
        <v>31</v>
      </c>
      <c r="I744" s="100" t="s">
        <v>1499</v>
      </c>
      <c r="J744" s="12">
        <v>647</v>
      </c>
      <c r="K7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BOŚ.6743.647.2016.AA</v>
      </c>
      <c r="L744" s="11">
        <v>42578</v>
      </c>
      <c r="M744" s="12" t="s">
        <v>18</v>
      </c>
      <c r="N744" s="88">
        <f>IF($F744=dane!$B$8,6743+3,(IF($F744=dane!$B$9,6743+4,(IF($F744=dane!$B$10,6743+5,6743)))))</f>
        <v>6743</v>
      </c>
      <c r="O744" s="106"/>
    </row>
    <row r="745" spans="1:15" ht="60" x14ac:dyDescent="0.25">
      <c r="A745" s="79">
        <f>IF(zgłoszenia[[#This Row],[ID]]&gt;0,A744+1,"--")</f>
        <v>742</v>
      </c>
      <c r="B745" s="14" t="s">
        <v>1178</v>
      </c>
      <c r="C745" s="87">
        <v>12523</v>
      </c>
      <c r="D745" s="13">
        <v>42548</v>
      </c>
      <c r="E745" s="98" t="s">
        <v>64</v>
      </c>
      <c r="F745" s="12" t="s">
        <v>82</v>
      </c>
      <c r="G745" s="12" t="s">
        <v>32</v>
      </c>
      <c r="H745" s="99" t="s">
        <v>149</v>
      </c>
      <c r="I745" s="100" t="s">
        <v>1501</v>
      </c>
      <c r="J745" s="12">
        <v>96</v>
      </c>
      <c r="K7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BOŚ.6746.96.2016.EJ</v>
      </c>
      <c r="L745" s="11">
        <v>42578</v>
      </c>
      <c r="M745" s="12" t="s">
        <v>18</v>
      </c>
      <c r="N745" s="88">
        <f>IF($F745=dane!$B$8,6743+3,(IF($F745=dane!$B$9,6743+4,(IF($F745=dane!$B$10,6743+5,6743)))))</f>
        <v>6746</v>
      </c>
      <c r="O745" s="106"/>
    </row>
    <row r="746" spans="1:15" ht="60" x14ac:dyDescent="0.25">
      <c r="A746" s="79">
        <v>743</v>
      </c>
      <c r="B746" s="14" t="s">
        <v>1178</v>
      </c>
      <c r="C746" s="87" t="s">
        <v>1502</v>
      </c>
      <c r="D746" s="13">
        <v>42545</v>
      </c>
      <c r="E746" s="98" t="s">
        <v>1503</v>
      </c>
      <c r="F746" s="12" t="s">
        <v>16</v>
      </c>
      <c r="G746" s="12" t="s">
        <v>28</v>
      </c>
      <c r="H746" s="99" t="s">
        <v>284</v>
      </c>
      <c r="I746" s="100" t="s">
        <v>1504</v>
      </c>
      <c r="J746" s="12">
        <v>648</v>
      </c>
      <c r="K7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BOŚ.6743.648.2016.EJ</v>
      </c>
      <c r="L746" s="11">
        <v>42559</v>
      </c>
      <c r="M746" s="12" t="s">
        <v>18</v>
      </c>
      <c r="N746" s="88">
        <f>IF($F746=dane!$B$8,6743+3,(IF($F746=dane!$B$9,6743+4,(IF($F746=dane!$B$10,6743+5,6743)))))</f>
        <v>6743</v>
      </c>
      <c r="O746" s="106"/>
    </row>
    <row r="747" spans="1:15" ht="60" x14ac:dyDescent="0.25">
      <c r="A747" s="79">
        <f>IF(zgłoszenia[[#This Row],[ID]]&gt;0,A746+1,"--")</f>
        <v>744</v>
      </c>
      <c r="B747" s="14" t="s">
        <v>11</v>
      </c>
      <c r="C747" s="87">
        <v>12575</v>
      </c>
      <c r="D747" s="13">
        <v>42549</v>
      </c>
      <c r="E747" s="98" t="s">
        <v>1530</v>
      </c>
      <c r="F747" s="12" t="s">
        <v>24</v>
      </c>
      <c r="G747" s="12" t="s">
        <v>31</v>
      </c>
      <c r="H747" s="99" t="s">
        <v>828</v>
      </c>
      <c r="I747" s="100" t="s">
        <v>167</v>
      </c>
      <c r="J747" s="12">
        <v>657</v>
      </c>
      <c r="K7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BOŚ.6743.657.2016.AA</v>
      </c>
      <c r="L747" s="11">
        <v>42559</v>
      </c>
      <c r="M747" s="12" t="s">
        <v>18</v>
      </c>
      <c r="N747" s="88">
        <f>IF($F747=dane!$B$8,6743+3,(IF($F747=dane!$B$9,6743+4,(IF($F747=dane!$B$10,6743+5,6743)))))</f>
        <v>6743</v>
      </c>
      <c r="O747" s="106"/>
    </row>
    <row r="748" spans="1:15" ht="75" x14ac:dyDescent="0.25">
      <c r="A748" s="79">
        <f>IF(zgłoszenia[[#This Row],[ID]]&gt;0,A747+1,"--")</f>
        <v>745</v>
      </c>
      <c r="B748" s="14" t="s">
        <v>11</v>
      </c>
      <c r="C748" s="87">
        <v>12605</v>
      </c>
      <c r="D748" s="13">
        <v>42549</v>
      </c>
      <c r="E748" s="98" t="s">
        <v>1505</v>
      </c>
      <c r="F748" s="12" t="s">
        <v>16</v>
      </c>
      <c r="G748" s="12" t="s">
        <v>23</v>
      </c>
      <c r="H748" s="99" t="s">
        <v>1506</v>
      </c>
      <c r="I748" s="100" t="s">
        <v>1507</v>
      </c>
      <c r="J748" s="12"/>
      <c r="K7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748" s="11"/>
      <c r="M748" s="12"/>
      <c r="N748" s="88">
        <f>IF($F748=dane!$B$8,6743+3,(IF($F748=dane!$B$9,6743+4,(IF($F748=dane!$B$10,6743+5,6743)))))</f>
        <v>6743</v>
      </c>
      <c r="O748" s="106"/>
    </row>
    <row r="749" spans="1:15" ht="60" x14ac:dyDescent="0.25">
      <c r="A749" s="79">
        <f>IF(zgłoszenia[[#This Row],[ID]]&gt;0,A748+1,"--")</f>
        <v>746</v>
      </c>
      <c r="B749" s="14" t="s">
        <v>1178</v>
      </c>
      <c r="C749" s="87">
        <v>12608</v>
      </c>
      <c r="D749" s="13">
        <v>42549</v>
      </c>
      <c r="E749" s="98" t="s">
        <v>999</v>
      </c>
      <c r="F749" s="12" t="s">
        <v>16</v>
      </c>
      <c r="G749" s="12" t="s">
        <v>28</v>
      </c>
      <c r="H749" s="99" t="s">
        <v>76</v>
      </c>
      <c r="I749" s="100" t="s">
        <v>1508</v>
      </c>
      <c r="J749" s="12">
        <v>654</v>
      </c>
      <c r="K7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BOŚ.6743.654.2016.EJ</v>
      </c>
      <c r="L749" s="11">
        <v>42571</v>
      </c>
      <c r="M749" s="12" t="s">
        <v>18</v>
      </c>
      <c r="N749" s="88">
        <f>IF($F749=dane!$B$8,6743+3,(IF($F749=dane!$B$9,6743+4,(IF($F749=dane!$B$10,6743+5,6743)))))</f>
        <v>6743</v>
      </c>
      <c r="O749" s="106"/>
    </row>
    <row r="750" spans="1:15" ht="75" x14ac:dyDescent="0.25">
      <c r="A750" s="79">
        <f>IF(zgłoszenia[[#This Row],[ID]]&gt;0,A749+1,"--")</f>
        <v>747</v>
      </c>
      <c r="B750" s="14" t="s">
        <v>11</v>
      </c>
      <c r="C750" s="87">
        <v>12573</v>
      </c>
      <c r="D750" s="13">
        <v>42549</v>
      </c>
      <c r="E750" s="98" t="s">
        <v>1509</v>
      </c>
      <c r="F750" s="12" t="s">
        <v>22</v>
      </c>
      <c r="G750" s="12" t="s">
        <v>29</v>
      </c>
      <c r="H750" s="99" t="s">
        <v>29</v>
      </c>
      <c r="I750" s="100" t="s">
        <v>1510</v>
      </c>
      <c r="J750" s="12">
        <v>656</v>
      </c>
      <c r="K7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BOŚ.6743.656.2016.AA</v>
      </c>
      <c r="L750" s="11">
        <v>42559</v>
      </c>
      <c r="M750" s="12" t="s">
        <v>18</v>
      </c>
      <c r="N750" s="88">
        <f>IF($F750=dane!$B$8,6743+3,(IF($F750=dane!$B$9,6743+4,(IF($F750=dane!$B$10,6743+5,6743)))))</f>
        <v>6743</v>
      </c>
      <c r="O750" s="106"/>
    </row>
    <row r="751" spans="1:15" ht="45" x14ac:dyDescent="0.25">
      <c r="A751" s="79">
        <f>IF(zgłoszenia[[#This Row],[ID]]&gt;0,A750+1,"--")</f>
        <v>748</v>
      </c>
      <c r="B751" s="14" t="s">
        <v>12</v>
      </c>
      <c r="C751" s="87">
        <v>12598</v>
      </c>
      <c r="D751" s="13">
        <v>42549</v>
      </c>
      <c r="E751" s="98" t="s">
        <v>1511</v>
      </c>
      <c r="F751" s="12" t="s">
        <v>82</v>
      </c>
      <c r="G751" s="12" t="s">
        <v>28</v>
      </c>
      <c r="H751" s="99" t="s">
        <v>76</v>
      </c>
      <c r="I751" s="100" t="s">
        <v>1512</v>
      </c>
      <c r="J751" s="12"/>
      <c r="K7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751" s="11"/>
      <c r="M751" s="12"/>
      <c r="N751" s="88">
        <f>IF($F751=dane!$B$8,6743+3,(IF($F751=dane!$B$9,6743+4,(IF($F751=dane!$B$10,6743+5,6743)))))</f>
        <v>6746</v>
      </c>
      <c r="O751" s="106"/>
    </row>
    <row r="752" spans="1:15" ht="60" x14ac:dyDescent="0.25">
      <c r="A752" s="79">
        <f>IF(zgłoszenia[[#This Row],[ID]]&gt;0,A751+1,"--")</f>
        <v>749</v>
      </c>
      <c r="B752" s="14" t="s">
        <v>11</v>
      </c>
      <c r="C752" s="87">
        <v>12625</v>
      </c>
      <c r="D752" s="13">
        <v>42550</v>
      </c>
      <c r="E752" s="98" t="s">
        <v>1514</v>
      </c>
      <c r="F752" s="12" t="s">
        <v>22</v>
      </c>
      <c r="G752" s="12" t="s">
        <v>31</v>
      </c>
      <c r="H752" s="99" t="s">
        <v>31</v>
      </c>
      <c r="I752" s="100" t="s">
        <v>1513</v>
      </c>
      <c r="J752" s="12">
        <v>658</v>
      </c>
      <c r="K7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BOŚ.6743.658.2016.AA</v>
      </c>
      <c r="L752" s="11">
        <v>42559</v>
      </c>
      <c r="M752" s="12"/>
      <c r="N752" s="88">
        <f>IF($F752=dane!$B$8,6743+3,(IF($F752=dane!$B$9,6743+4,(IF($F752=dane!$B$10,6743+5,6743)))))</f>
        <v>6743</v>
      </c>
      <c r="O752" s="106"/>
    </row>
    <row r="753" spans="1:15" ht="60" x14ac:dyDescent="0.25">
      <c r="A753" s="79">
        <f>IF(zgłoszenia[[#This Row],[ID]]&gt;0,A752+1,"--")</f>
        <v>750</v>
      </c>
      <c r="B753" s="14" t="s">
        <v>37</v>
      </c>
      <c r="C753" s="87">
        <v>12638</v>
      </c>
      <c r="D753" s="13">
        <v>42550</v>
      </c>
      <c r="E753" s="98" t="s">
        <v>1515</v>
      </c>
      <c r="F753" s="12" t="s">
        <v>16</v>
      </c>
      <c r="G753" s="12" t="s">
        <v>32</v>
      </c>
      <c r="H753" s="99" t="s">
        <v>763</v>
      </c>
      <c r="I753" s="100" t="s">
        <v>1516</v>
      </c>
      <c r="J753" s="12">
        <v>677</v>
      </c>
      <c r="K7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BOŚ.6743.677.2016.AŁ</v>
      </c>
      <c r="L753" s="11">
        <v>42570</v>
      </c>
      <c r="M753" s="12" t="s">
        <v>18</v>
      </c>
      <c r="N753" s="88">
        <f>IF($F753=dane!$B$8,6743+3,(IF($F753=dane!$B$9,6743+4,(IF($F753=dane!$B$10,6743+5,6743)))))</f>
        <v>6743</v>
      </c>
      <c r="O753" s="106"/>
    </row>
    <row r="754" spans="1:15" ht="60" x14ac:dyDescent="0.25">
      <c r="A754" s="79">
        <f>IF(zgłoszenia[[#This Row],[ID]]&gt;0,A753+1,"--")</f>
        <v>751</v>
      </c>
      <c r="B754" s="14" t="s">
        <v>1178</v>
      </c>
      <c r="C754" s="87">
        <v>12642</v>
      </c>
      <c r="D754" s="13">
        <v>42550</v>
      </c>
      <c r="E754" s="98" t="s">
        <v>1517</v>
      </c>
      <c r="F754" s="12" t="s">
        <v>16</v>
      </c>
      <c r="G754" s="12" t="s">
        <v>25</v>
      </c>
      <c r="H754" s="99" t="s">
        <v>303</v>
      </c>
      <c r="I754" s="100" t="s">
        <v>1518</v>
      </c>
      <c r="J754" s="12">
        <v>655</v>
      </c>
      <c r="K7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BOŚ.6743.655.2016.EJ</v>
      </c>
      <c r="L754" s="11">
        <v>42558</v>
      </c>
      <c r="M754" s="12" t="s">
        <v>18</v>
      </c>
      <c r="N754" s="88">
        <f>IF($F754=dane!$B$8,6743+3,(IF($F754=dane!$B$9,6743+4,(IF($F754=dane!$B$10,6743+5,6743)))))</f>
        <v>6743</v>
      </c>
      <c r="O754" s="106"/>
    </row>
    <row r="755" spans="1:15" ht="60" x14ac:dyDescent="0.25">
      <c r="A755" s="79">
        <f>IF(zgłoszenia[[#This Row],[ID]]&gt;0,A754+1,"--")</f>
        <v>752</v>
      </c>
      <c r="B755" s="14" t="s">
        <v>37</v>
      </c>
      <c r="C755" s="87">
        <v>12781</v>
      </c>
      <c r="D755" s="13">
        <v>42551</v>
      </c>
      <c r="E755" s="98" t="s">
        <v>1519</v>
      </c>
      <c r="F755" s="12" t="s">
        <v>19</v>
      </c>
      <c r="G755" s="12" t="s">
        <v>28</v>
      </c>
      <c r="H755" s="99" t="s">
        <v>122</v>
      </c>
      <c r="I755" s="100" t="s">
        <v>1354</v>
      </c>
      <c r="J755" s="12">
        <v>659</v>
      </c>
      <c r="K7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BOŚ.6743.659.2016.AŁ</v>
      </c>
      <c r="L755" s="11">
        <v>42557</v>
      </c>
      <c r="M755" s="12" t="s">
        <v>18</v>
      </c>
      <c r="N755" s="88">
        <f>IF($F755=dane!$B$8,6743+3,(IF($F755=dane!$B$9,6743+4,(IF($F755=dane!$B$10,6743+5,6743)))))</f>
        <v>6743</v>
      </c>
      <c r="O755" s="106"/>
    </row>
    <row r="756" spans="1:15" ht="30" x14ac:dyDescent="0.25">
      <c r="A756" s="79">
        <f>IF(zgłoszenia[[#This Row],[ID]]&gt;0,A755+1,"--")</f>
        <v>753</v>
      </c>
      <c r="B756" s="14" t="s">
        <v>12</v>
      </c>
      <c r="C756" s="87">
        <v>12597</v>
      </c>
      <c r="D756" s="13">
        <v>42549</v>
      </c>
      <c r="E756" s="98" t="s">
        <v>722</v>
      </c>
      <c r="F756" s="12" t="s">
        <v>81</v>
      </c>
      <c r="G756" s="12" t="s">
        <v>25</v>
      </c>
      <c r="H756" s="99" t="s">
        <v>25</v>
      </c>
      <c r="I756" s="100" t="s">
        <v>1520</v>
      </c>
      <c r="J756" s="12"/>
      <c r="K7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756" s="11"/>
      <c r="M756" s="12"/>
      <c r="N756" s="88">
        <f>IF($F756=dane!$B$8,6743+3,(IF($F756=dane!$B$9,6743+4,(IF($F756=dane!$B$10,6743+5,6743)))))</f>
        <v>6748</v>
      </c>
      <c r="O756" s="106"/>
    </row>
    <row r="757" spans="1:15" ht="75" x14ac:dyDescent="0.25">
      <c r="A757" s="79">
        <f>IF(zgłoszenia[[#This Row],[ID]]&gt;0,A756+1,"--")</f>
        <v>754</v>
      </c>
      <c r="B757" s="14" t="s">
        <v>209</v>
      </c>
      <c r="C757" s="87">
        <v>12652</v>
      </c>
      <c r="D757" s="13">
        <v>42550</v>
      </c>
      <c r="E757" s="98" t="s">
        <v>1521</v>
      </c>
      <c r="F757" s="12" t="s">
        <v>16</v>
      </c>
      <c r="G757" s="12" t="s">
        <v>28</v>
      </c>
      <c r="H757" s="99" t="s">
        <v>129</v>
      </c>
      <c r="I757" s="100" t="s">
        <v>1522</v>
      </c>
      <c r="J757" s="12">
        <v>661</v>
      </c>
      <c r="K7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BOŚ.6743.661.2016.SR</v>
      </c>
      <c r="L757" s="11">
        <v>42565</v>
      </c>
      <c r="M757" s="12" t="s">
        <v>18</v>
      </c>
      <c r="N757" s="88">
        <f>IF($F757=dane!$B$8,6743+3,(IF($F757=dane!$B$9,6743+4,(IF($F757=dane!$B$10,6743+5,6743)))))</f>
        <v>6743</v>
      </c>
      <c r="O757" s="106"/>
    </row>
    <row r="758" spans="1:15" ht="75" x14ac:dyDescent="0.25">
      <c r="A758" s="79">
        <f>IF(zgłoszenia[[#This Row],[ID]]&gt;0,A757+1,"--")</f>
        <v>755</v>
      </c>
      <c r="B758" s="14" t="s">
        <v>209</v>
      </c>
      <c r="C758" s="87">
        <v>12649</v>
      </c>
      <c r="D758" s="13">
        <v>42550</v>
      </c>
      <c r="E758" s="98" t="s">
        <v>1521</v>
      </c>
      <c r="F758" s="12" t="s">
        <v>16</v>
      </c>
      <c r="G758" s="12" t="s">
        <v>28</v>
      </c>
      <c r="H758" s="99" t="s">
        <v>129</v>
      </c>
      <c r="I758" s="100" t="s">
        <v>1523</v>
      </c>
      <c r="J758" s="12">
        <v>660</v>
      </c>
      <c r="K7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BOŚ.6743.660.2016.SR</v>
      </c>
      <c r="L758" s="11">
        <v>42565</v>
      </c>
      <c r="M758" s="12" t="s">
        <v>18</v>
      </c>
      <c r="N758" s="88">
        <f>IF($F758=dane!$B$8,6743+3,(IF($F758=dane!$B$9,6743+4,(IF($F758=dane!$B$10,6743+5,6743)))))</f>
        <v>6743</v>
      </c>
      <c r="O758" s="106"/>
    </row>
    <row r="759" spans="1:15" ht="60" x14ac:dyDescent="0.25">
      <c r="A759" s="79">
        <f>IF(zgłoszenia[[#This Row],[ID]]&gt;0,A758+1,"--")</f>
        <v>756</v>
      </c>
      <c r="B759" s="14" t="s">
        <v>1178</v>
      </c>
      <c r="C759" s="87">
        <v>12755</v>
      </c>
      <c r="D759" s="13">
        <v>42551</v>
      </c>
      <c r="E759" s="98" t="s">
        <v>716</v>
      </c>
      <c r="F759" s="12" t="s">
        <v>16</v>
      </c>
      <c r="G759" s="12" t="s">
        <v>25</v>
      </c>
      <c r="H759" s="99" t="s">
        <v>449</v>
      </c>
      <c r="I759" s="100" t="s">
        <v>1524</v>
      </c>
      <c r="J759" s="12">
        <v>663</v>
      </c>
      <c r="K7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BOŚ.6743.663.2016.EJ</v>
      </c>
      <c r="L759" s="11">
        <v>42564</v>
      </c>
      <c r="M759" s="12" t="s">
        <v>18</v>
      </c>
      <c r="N759" s="88">
        <f>IF($F759=dane!$B$8,6743+3,(IF($F759=dane!$B$9,6743+4,(IF($F759=dane!$B$10,6743+5,6743)))))</f>
        <v>6743</v>
      </c>
      <c r="O759" s="106"/>
    </row>
    <row r="760" spans="1:15" ht="60" x14ac:dyDescent="0.25">
      <c r="A760" s="79">
        <f>IF(zgłoszenia[[#This Row],[ID]]&gt;0,A759+1,"--")</f>
        <v>757</v>
      </c>
      <c r="B760" s="14" t="s">
        <v>43</v>
      </c>
      <c r="C760" s="87">
        <v>12756</v>
      </c>
      <c r="D760" s="13">
        <v>42551</v>
      </c>
      <c r="E760" s="98" t="s">
        <v>1525</v>
      </c>
      <c r="F760" s="12" t="s">
        <v>19</v>
      </c>
      <c r="G760" s="12" t="s">
        <v>20</v>
      </c>
      <c r="H760" s="99" t="s">
        <v>806</v>
      </c>
      <c r="I760" s="100" t="s">
        <v>1526</v>
      </c>
      <c r="J760" s="12">
        <v>690</v>
      </c>
      <c r="K7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BOŚ.6743.690.2016.ŁD</v>
      </c>
      <c r="L760" s="11">
        <v>42576</v>
      </c>
      <c r="M760" s="12" t="s">
        <v>18</v>
      </c>
      <c r="N760" s="88">
        <f>IF($F760=dane!$B$8,6743+3,(IF($F760=dane!$B$9,6743+4,(IF($F760=dane!$B$10,6743+5,6743)))))</f>
        <v>6743</v>
      </c>
      <c r="O760" s="106"/>
    </row>
    <row r="761" spans="1:15" ht="63" customHeight="1" x14ac:dyDescent="0.25">
      <c r="A761" s="79">
        <f>IF(zgłoszenia[[#This Row],[ID]]&gt;0,A760+1,"--")</f>
        <v>758</v>
      </c>
      <c r="B761" s="14" t="s">
        <v>1178</v>
      </c>
      <c r="C761" s="87">
        <v>12725</v>
      </c>
      <c r="D761" s="13">
        <v>42551</v>
      </c>
      <c r="E761" s="98" t="s">
        <v>126</v>
      </c>
      <c r="F761" s="12" t="s">
        <v>16</v>
      </c>
      <c r="G761" s="12" t="s">
        <v>28</v>
      </c>
      <c r="H761" s="99" t="s">
        <v>76</v>
      </c>
      <c r="I761" s="100" t="s">
        <v>1527</v>
      </c>
      <c r="J761" s="12">
        <v>662</v>
      </c>
      <c r="K7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BOŚ.6743.662.2016.EJ</v>
      </c>
      <c r="L761" s="11">
        <v>42580</v>
      </c>
      <c r="M761" s="12" t="s">
        <v>18</v>
      </c>
      <c r="N761" s="88">
        <f>IF($F761=dane!$B$8,6743+3,(IF($F761=dane!$B$9,6743+4,(IF($F761=dane!$B$10,6743+5,6743)))))</f>
        <v>6743</v>
      </c>
      <c r="O761" s="106"/>
    </row>
    <row r="762" spans="1:15" ht="60" x14ac:dyDescent="0.25">
      <c r="A762" s="79">
        <f>IF(zgłoszenia[[#This Row],[ID]]&gt;0,A761+1,"--")</f>
        <v>759</v>
      </c>
      <c r="B762" s="14" t="s">
        <v>37</v>
      </c>
      <c r="C762" s="87">
        <v>12746</v>
      </c>
      <c r="D762" s="13">
        <v>42551</v>
      </c>
      <c r="E762" s="98" t="s">
        <v>1528</v>
      </c>
      <c r="F762" s="12" t="s">
        <v>22</v>
      </c>
      <c r="G762" s="12" t="s">
        <v>28</v>
      </c>
      <c r="H762" s="99" t="s">
        <v>129</v>
      </c>
      <c r="I762" s="100" t="s">
        <v>1529</v>
      </c>
      <c r="J762" s="12">
        <v>678</v>
      </c>
      <c r="K7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BOŚ.6743.678.2016.AŁ</v>
      </c>
      <c r="L762" s="11">
        <v>42570</v>
      </c>
      <c r="M762" s="12" t="s">
        <v>18</v>
      </c>
      <c r="N762" s="88">
        <f>IF($F762=dane!$B$8,6743+3,(IF($F762=dane!$B$9,6743+4,(IF($F762=dane!$B$10,6743+5,6743)))))</f>
        <v>6743</v>
      </c>
      <c r="O762" s="106"/>
    </row>
    <row r="763" spans="1:15" ht="60" x14ac:dyDescent="0.25">
      <c r="A763" s="79">
        <f>IF(zgłoszenia[[#This Row],[ID]]&gt;0,A762+1,"--")</f>
        <v>760</v>
      </c>
      <c r="B763" s="14" t="s">
        <v>11</v>
      </c>
      <c r="C763" s="87" t="s">
        <v>1531</v>
      </c>
      <c r="D763" s="13">
        <v>42542</v>
      </c>
      <c r="E763" s="48" t="s">
        <v>1532</v>
      </c>
      <c r="F763" s="12" t="s">
        <v>24</v>
      </c>
      <c r="G763" s="12" t="s">
        <v>23</v>
      </c>
      <c r="H763" s="12" t="s">
        <v>374</v>
      </c>
      <c r="I763" s="53" t="s">
        <v>1533</v>
      </c>
      <c r="J763" s="12"/>
      <c r="K7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763" s="11">
        <v>42555</v>
      </c>
      <c r="M763" s="12" t="s">
        <v>18</v>
      </c>
      <c r="N763" s="88">
        <f>IF($F763=dane!$B$8,6743+3,(IF($F763=dane!$B$9,6743+4,(IF($F763=dane!$B$10,6743+5,6743)))))</f>
        <v>6743</v>
      </c>
      <c r="O763" s="106"/>
    </row>
    <row r="764" spans="1:15" ht="60" x14ac:dyDescent="0.25">
      <c r="A764" s="79">
        <f>IF(zgłoszenia[[#This Row],[ID]]&gt;0,A763+1,"--")</f>
        <v>761</v>
      </c>
      <c r="B764" s="14" t="s">
        <v>11</v>
      </c>
      <c r="C764" s="87" t="s">
        <v>1534</v>
      </c>
      <c r="D764" s="13">
        <v>42543</v>
      </c>
      <c r="E764" s="48" t="s">
        <v>1535</v>
      </c>
      <c r="F764" s="12" t="s">
        <v>24</v>
      </c>
      <c r="G764" s="12" t="s">
        <v>17</v>
      </c>
      <c r="H764" s="12" t="s">
        <v>89</v>
      </c>
      <c r="I764" s="53" t="s">
        <v>789</v>
      </c>
      <c r="J764" s="12">
        <v>642</v>
      </c>
      <c r="K7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BOŚ.6743.642.2016.AA</v>
      </c>
      <c r="L764" s="11">
        <v>42573</v>
      </c>
      <c r="M764" s="12" t="s">
        <v>18</v>
      </c>
      <c r="N764" s="88">
        <f>IF($F764=dane!$B$8,6743+3,(IF($F764=dane!$B$9,6743+4,(IF($F764=dane!$B$10,6743+5,6743)))))</f>
        <v>6743</v>
      </c>
      <c r="O764" s="106"/>
    </row>
    <row r="765" spans="1:15" ht="60" x14ac:dyDescent="0.25">
      <c r="A765" s="79">
        <f>IF(zgłoszenia[[#This Row],[ID]]&gt;0,A764+1,"--")</f>
        <v>762</v>
      </c>
      <c r="B765" s="14" t="s">
        <v>42</v>
      </c>
      <c r="C765" s="87">
        <v>12843</v>
      </c>
      <c r="D765" s="13">
        <v>42552</v>
      </c>
      <c r="E765" s="98" t="s">
        <v>1537</v>
      </c>
      <c r="F765" s="12" t="s">
        <v>16</v>
      </c>
      <c r="G765" s="12" t="s">
        <v>17</v>
      </c>
      <c r="H765" s="99" t="s">
        <v>824</v>
      </c>
      <c r="I765" s="100" t="s">
        <v>1538</v>
      </c>
      <c r="J765" s="12">
        <v>667</v>
      </c>
      <c r="K7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BOŚ.6743.667.2016.MS</v>
      </c>
      <c r="L765" s="11">
        <v>42586</v>
      </c>
      <c r="M765" s="12" t="s">
        <v>18</v>
      </c>
      <c r="N765" s="88">
        <f>IF($F765=dane!$B$8,6743+3,(IF($F765=dane!$B$9,6743+4,(IF($F765=dane!$B$10,6743+5,6743)))))</f>
        <v>6743</v>
      </c>
      <c r="O765" s="106"/>
    </row>
    <row r="766" spans="1:15" ht="60" x14ac:dyDescent="0.25">
      <c r="A766" s="79">
        <f>IF(zgłoszenia[[#This Row],[ID]]&gt;0,A765+1,"--")</f>
        <v>763</v>
      </c>
      <c r="B766" s="14" t="s">
        <v>11</v>
      </c>
      <c r="C766" s="87">
        <v>12858</v>
      </c>
      <c r="D766" s="13">
        <v>42552</v>
      </c>
      <c r="E766" s="98" t="s">
        <v>1539</v>
      </c>
      <c r="F766" s="12" t="s">
        <v>27</v>
      </c>
      <c r="G766" s="12" t="s">
        <v>31</v>
      </c>
      <c r="H766" s="99" t="s">
        <v>828</v>
      </c>
      <c r="I766" s="100" t="s">
        <v>1540</v>
      </c>
      <c r="J766" s="12">
        <v>665</v>
      </c>
      <c r="K7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BOŚ.6743.665.2016.AA</v>
      </c>
      <c r="L766" s="11">
        <v>42612</v>
      </c>
      <c r="M766" s="12" t="s">
        <v>18</v>
      </c>
      <c r="N766" s="88">
        <f>IF($F766=dane!$B$8,6743+3,(IF($F766=dane!$B$9,6743+4,(IF($F766=dane!$B$10,6743+5,6743)))))</f>
        <v>6743</v>
      </c>
      <c r="O766" s="106"/>
    </row>
    <row r="767" spans="1:15" ht="60" x14ac:dyDescent="0.25">
      <c r="A767" s="79">
        <f>IF(zgłoszenia[[#This Row],[ID]]&gt;0,A766+1,"--")</f>
        <v>764</v>
      </c>
      <c r="B767" s="14" t="s">
        <v>37</v>
      </c>
      <c r="C767" s="87">
        <v>12850</v>
      </c>
      <c r="D767" s="13">
        <v>42552</v>
      </c>
      <c r="E767" s="98" t="s">
        <v>239</v>
      </c>
      <c r="F767" s="12" t="s">
        <v>22</v>
      </c>
      <c r="G767" s="12" t="s">
        <v>32</v>
      </c>
      <c r="H767" s="99" t="s">
        <v>1541</v>
      </c>
      <c r="I767" s="100" t="s">
        <v>1542</v>
      </c>
      <c r="J767" s="12">
        <v>679</v>
      </c>
      <c r="K7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BOŚ.6743.679.2016.AŁ</v>
      </c>
      <c r="L767" s="11">
        <v>42570</v>
      </c>
      <c r="M767" s="12" t="s">
        <v>18</v>
      </c>
      <c r="N767" s="88">
        <f>IF($F767=dane!$B$8,6743+3,(IF($F767=dane!$B$9,6743+4,(IF($F767=dane!$B$10,6743+5,6743)))))</f>
        <v>6743</v>
      </c>
      <c r="O767" s="106"/>
    </row>
    <row r="768" spans="1:15" ht="60" x14ac:dyDescent="0.25">
      <c r="A768" s="79" t="s">
        <v>1745</v>
      </c>
      <c r="B768" s="137" t="s">
        <v>12</v>
      </c>
      <c r="C768" s="138">
        <v>12996</v>
      </c>
      <c r="D768" s="13">
        <v>42555</v>
      </c>
      <c r="E768" s="143" t="s">
        <v>1746</v>
      </c>
      <c r="F768" s="139" t="s">
        <v>24</v>
      </c>
      <c r="G768" s="139" t="s">
        <v>32</v>
      </c>
      <c r="H768" s="139" t="s">
        <v>1346</v>
      </c>
      <c r="I768" s="140" t="s">
        <v>1747</v>
      </c>
      <c r="J768" s="139">
        <v>772</v>
      </c>
      <c r="K7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BOŚ..772.2016.WŚ</v>
      </c>
      <c r="L768" s="141">
        <v>42585</v>
      </c>
      <c r="M768" s="139" t="s">
        <v>18</v>
      </c>
      <c r="N768" s="139"/>
      <c r="O768" s="142"/>
    </row>
    <row r="769" spans="1:15" ht="60" x14ac:dyDescent="0.25">
      <c r="A769" s="79">
        <f>IF(zgłoszenia[[#This Row],[ID]]&gt;0,A767+1,"--")</f>
        <v>765</v>
      </c>
      <c r="B769" s="14" t="s">
        <v>43</v>
      </c>
      <c r="C769" s="87">
        <v>13041</v>
      </c>
      <c r="D769" s="13">
        <v>42556</v>
      </c>
      <c r="E769" s="98" t="s">
        <v>1543</v>
      </c>
      <c r="F769" s="12" t="s">
        <v>16</v>
      </c>
      <c r="G769" s="12" t="s">
        <v>17</v>
      </c>
      <c r="H769" s="99" t="s">
        <v>322</v>
      </c>
      <c r="I769" s="100" t="s">
        <v>1544</v>
      </c>
      <c r="J769" s="12">
        <v>668</v>
      </c>
      <c r="K7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BOŚ.6743.668.2016.ŁD</v>
      </c>
      <c r="L769" s="11">
        <v>42643</v>
      </c>
      <c r="M769" s="12" t="s">
        <v>18</v>
      </c>
      <c r="N769" s="88">
        <f>IF($F769=dane!$B$8,6743+3,(IF($F769=dane!$B$9,6743+4,(IF($F769=dane!$B$10,6743+5,6743)))))</f>
        <v>6743</v>
      </c>
      <c r="O769" s="106"/>
    </row>
    <row r="770" spans="1:15" ht="60" x14ac:dyDescent="0.25">
      <c r="A770" s="79">
        <f>IF(zgłoszenia[[#This Row],[ID]]&gt;0,A769+1,"--")</f>
        <v>766</v>
      </c>
      <c r="B770" s="14" t="s">
        <v>36</v>
      </c>
      <c r="C770" s="87">
        <v>13069</v>
      </c>
      <c r="D770" s="13">
        <v>42556</v>
      </c>
      <c r="E770" s="98" t="s">
        <v>1545</v>
      </c>
      <c r="F770" s="12" t="s">
        <v>19</v>
      </c>
      <c r="G770" s="12" t="s">
        <v>28</v>
      </c>
      <c r="H770" s="99" t="s">
        <v>759</v>
      </c>
      <c r="I770" s="100" t="s">
        <v>1546</v>
      </c>
      <c r="J770" s="12">
        <v>675</v>
      </c>
      <c r="K7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BOŚ.6743.675.2016.KŻ</v>
      </c>
      <c r="L770" s="11">
        <v>42590</v>
      </c>
      <c r="M770" s="12" t="s">
        <v>18</v>
      </c>
      <c r="N770" s="88">
        <f>IF($F770=dane!$B$8,6743+3,(IF($F770=dane!$B$9,6743+4,(IF($F770=dane!$B$10,6743+5,6743)))))</f>
        <v>6743</v>
      </c>
      <c r="O770" s="106"/>
    </row>
    <row r="771" spans="1:15" ht="60" x14ac:dyDescent="0.25">
      <c r="A771" s="79">
        <f>IF(zgłoszenia[[#This Row],[ID]]&gt;0,A770+1,"--")</f>
        <v>767</v>
      </c>
      <c r="B771" s="14" t="s">
        <v>1178</v>
      </c>
      <c r="C771" s="87">
        <v>13073</v>
      </c>
      <c r="D771" s="13">
        <v>42556</v>
      </c>
      <c r="E771" s="48" t="s">
        <v>64</v>
      </c>
      <c r="F771" s="12" t="s">
        <v>82</v>
      </c>
      <c r="G771" s="12" t="s">
        <v>28</v>
      </c>
      <c r="H771" s="99" t="s">
        <v>129</v>
      </c>
      <c r="I771" s="100" t="s">
        <v>1547</v>
      </c>
      <c r="J771" s="12">
        <v>98</v>
      </c>
      <c r="K7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BOŚ.6746.98.2016.EJ</v>
      </c>
      <c r="L771" s="11">
        <v>42586</v>
      </c>
      <c r="M771" s="12" t="s">
        <v>18</v>
      </c>
      <c r="N771" s="88">
        <f>IF($F771=dane!$B$8,6743+3,(IF($F771=dane!$B$9,6743+4,(IF($F771=dane!$B$10,6743+5,6743)))))</f>
        <v>6746</v>
      </c>
      <c r="O771" s="106"/>
    </row>
    <row r="772" spans="1:15" ht="60" x14ac:dyDescent="0.25">
      <c r="A772" s="79">
        <f>IF(zgłoszenia[[#This Row],[ID]]&gt;0,A771+1,"--")</f>
        <v>768</v>
      </c>
      <c r="B772" s="14" t="s">
        <v>1178</v>
      </c>
      <c r="C772" s="87">
        <v>13057</v>
      </c>
      <c r="D772" s="13">
        <v>42556</v>
      </c>
      <c r="E772" s="98" t="s">
        <v>1548</v>
      </c>
      <c r="F772" s="12" t="s">
        <v>16</v>
      </c>
      <c r="G772" s="12" t="s">
        <v>20</v>
      </c>
      <c r="H772" s="99" t="s">
        <v>246</v>
      </c>
      <c r="I772" s="100" t="s">
        <v>543</v>
      </c>
      <c r="J772" s="12">
        <v>664</v>
      </c>
      <c r="K7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BOŚ.6743.664.2016.EJ</v>
      </c>
      <c r="L772" s="11">
        <v>42578</v>
      </c>
      <c r="M772" s="12" t="s">
        <v>18</v>
      </c>
      <c r="N772" s="88">
        <f>IF($F772=dane!$B$8,6743+3,(IF($F772=dane!$B$9,6743+4,(IF($F772=dane!$B$10,6743+5,6743)))))</f>
        <v>6743</v>
      </c>
      <c r="O772" s="106"/>
    </row>
    <row r="773" spans="1:15" ht="60" x14ac:dyDescent="0.25">
      <c r="A773" s="79">
        <f>IF(zgłoszenia[[#This Row],[ID]]&gt;0,A772+1,"--")</f>
        <v>769</v>
      </c>
      <c r="B773" s="14" t="s">
        <v>209</v>
      </c>
      <c r="C773" s="87">
        <v>13149</v>
      </c>
      <c r="D773" s="13">
        <v>42557</v>
      </c>
      <c r="E773" s="98" t="s">
        <v>1549</v>
      </c>
      <c r="F773" s="12" t="s">
        <v>16</v>
      </c>
      <c r="G773" s="12" t="s">
        <v>28</v>
      </c>
      <c r="H773" s="99" t="s">
        <v>76</v>
      </c>
      <c r="I773" s="100" t="s">
        <v>1550</v>
      </c>
      <c r="J773" s="12">
        <v>681</v>
      </c>
      <c r="K7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BOŚ.6743.681.2016.SR</v>
      </c>
      <c r="L773" s="11">
        <v>42559</v>
      </c>
      <c r="M773" s="12" t="s">
        <v>18</v>
      </c>
      <c r="N773" s="88">
        <f>IF($F773=dane!$B$8,6743+3,(IF($F773=dane!$B$9,6743+4,(IF($F773=dane!$B$10,6743+5,6743)))))</f>
        <v>6743</v>
      </c>
      <c r="O773" s="106"/>
    </row>
    <row r="774" spans="1:15" ht="60" x14ac:dyDescent="0.25">
      <c r="A774" s="79">
        <f>IF(zgłoszenia[[#This Row],[ID]]&gt;0,A773+1,"--")</f>
        <v>770</v>
      </c>
      <c r="B774" s="14" t="s">
        <v>11</v>
      </c>
      <c r="C774" s="87">
        <v>13106</v>
      </c>
      <c r="D774" s="13">
        <v>42557</v>
      </c>
      <c r="E774" s="98" t="s">
        <v>1551</v>
      </c>
      <c r="F774" s="12" t="s">
        <v>22</v>
      </c>
      <c r="G774" s="12" t="s">
        <v>31</v>
      </c>
      <c r="H774" s="99" t="s">
        <v>31</v>
      </c>
      <c r="I774" s="100" t="s">
        <v>1552</v>
      </c>
      <c r="J774" s="12">
        <v>666</v>
      </c>
      <c r="K7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BOŚ.6743.666.2016.AA</v>
      </c>
      <c r="L774" s="11">
        <v>42592</v>
      </c>
      <c r="M774" s="12" t="s">
        <v>18</v>
      </c>
      <c r="N774" s="88">
        <f>IF($F774=dane!$B$8,6743+3,(IF($F774=dane!$B$9,6743+4,(IF($F774=dane!$B$10,6743+5,6743)))))</f>
        <v>6743</v>
      </c>
      <c r="O774" s="106"/>
    </row>
    <row r="775" spans="1:15" ht="60" x14ac:dyDescent="0.25">
      <c r="A775" s="79">
        <f>IF(zgłoszenia[[#This Row],[ID]]&gt;0,A774+1,"--")</f>
        <v>771</v>
      </c>
      <c r="B775" s="14" t="s">
        <v>37</v>
      </c>
      <c r="C775" s="87">
        <v>13129</v>
      </c>
      <c r="D775" s="13">
        <v>42557</v>
      </c>
      <c r="E775" s="98" t="s">
        <v>664</v>
      </c>
      <c r="F775" s="12" t="s">
        <v>16</v>
      </c>
      <c r="G775" s="12" t="s">
        <v>32</v>
      </c>
      <c r="H775" s="99" t="s">
        <v>152</v>
      </c>
      <c r="I775" s="100" t="s">
        <v>1553</v>
      </c>
      <c r="J775" s="12">
        <v>680</v>
      </c>
      <c r="K7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BOŚ.6743.680.2016.AŁ</v>
      </c>
      <c r="L775" s="11">
        <v>42570</v>
      </c>
      <c r="M775" s="12" t="s">
        <v>18</v>
      </c>
      <c r="N775" s="88">
        <f>IF($F775=dane!$B$8,6743+3,(IF($F775=dane!$B$9,6743+4,(IF($F775=dane!$B$10,6743+5,6743)))))</f>
        <v>6743</v>
      </c>
      <c r="O775" s="106"/>
    </row>
    <row r="776" spans="1:15" ht="60" x14ac:dyDescent="0.25">
      <c r="A776" s="79">
        <f>IF(zgłoszenia[[#This Row],[ID]]&gt;0,A775+1,"--")</f>
        <v>772</v>
      </c>
      <c r="B776" s="14" t="s">
        <v>12</v>
      </c>
      <c r="C776" s="87">
        <v>13224</v>
      </c>
      <c r="D776" s="13">
        <v>42558</v>
      </c>
      <c r="E776" s="48" t="s">
        <v>1554</v>
      </c>
      <c r="F776" s="12" t="s">
        <v>27</v>
      </c>
      <c r="G776" s="12" t="s">
        <v>28</v>
      </c>
      <c r="H776" s="12" t="s">
        <v>76</v>
      </c>
      <c r="I776" s="53" t="s">
        <v>1555</v>
      </c>
      <c r="J776" s="12">
        <v>773</v>
      </c>
      <c r="K7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BOŚ.6743.773.2016.WŚ</v>
      </c>
      <c r="L776" s="11"/>
      <c r="M776" s="12"/>
      <c r="N776" s="88">
        <f>IF($F776=dane!$B$8,6743+3,(IF($F776=dane!$B$9,6743+4,(IF($F776=dane!$B$10,6743+5,6743)))))</f>
        <v>6743</v>
      </c>
      <c r="O776" s="106"/>
    </row>
    <row r="777" spans="1:15" ht="60" x14ac:dyDescent="0.25">
      <c r="A777" s="79">
        <f>IF(zgłoszenia[[#This Row],[ID]]&gt;0,A776+1,"--")</f>
        <v>773</v>
      </c>
      <c r="B777" s="14" t="s">
        <v>43</v>
      </c>
      <c r="C777" s="87">
        <v>13263</v>
      </c>
      <c r="D777" s="13">
        <v>42558</v>
      </c>
      <c r="E777" s="48" t="s">
        <v>1556</v>
      </c>
      <c r="F777" s="12" t="s">
        <v>16</v>
      </c>
      <c r="G777" s="12" t="s">
        <v>20</v>
      </c>
      <c r="H777" s="12" t="s">
        <v>1557</v>
      </c>
      <c r="I777" s="53" t="s">
        <v>1558</v>
      </c>
      <c r="J777" s="12">
        <v>710</v>
      </c>
      <c r="K7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BOŚ.6743.710.2016.ŁD</v>
      </c>
      <c r="L777" s="11">
        <v>42634</v>
      </c>
      <c r="M777" s="12" t="s">
        <v>18</v>
      </c>
      <c r="N777" s="88">
        <f>IF($F777=dane!$B$8,6743+3,(IF($F777=dane!$B$9,6743+4,(IF($F777=dane!$B$10,6743+5,6743)))))</f>
        <v>6743</v>
      </c>
      <c r="O777" s="106"/>
    </row>
    <row r="778" spans="1:15" ht="60" x14ac:dyDescent="0.25">
      <c r="A778" s="79">
        <f>IF(zgłoszenia[[#This Row],[ID]]&gt;0,A777+1,"--")</f>
        <v>774</v>
      </c>
      <c r="B778" s="14" t="s">
        <v>12</v>
      </c>
      <c r="C778" s="87">
        <v>13340</v>
      </c>
      <c r="D778" s="13">
        <v>42559</v>
      </c>
      <c r="E778" s="48" t="s">
        <v>1559</v>
      </c>
      <c r="F778" s="12" t="s">
        <v>81</v>
      </c>
      <c r="G778" s="12" t="s">
        <v>28</v>
      </c>
      <c r="H778" s="12" t="s">
        <v>28</v>
      </c>
      <c r="I778" s="53" t="s">
        <v>1560</v>
      </c>
      <c r="J778" s="12">
        <v>50</v>
      </c>
      <c r="K7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BOŚ.6748.50.2016.WŚ</v>
      </c>
      <c r="L778" s="11">
        <v>42587</v>
      </c>
      <c r="M778" s="12" t="s">
        <v>18</v>
      </c>
      <c r="N778" s="88">
        <f>IF($F778=dane!$B$8,6743+3,(IF($F778=dane!$B$9,6743+4,(IF($F778=dane!$B$10,6743+5,6743)))))</f>
        <v>6748</v>
      </c>
      <c r="O778" s="106"/>
    </row>
    <row r="779" spans="1:15" ht="93.75" customHeight="1" x14ac:dyDescent="0.25">
      <c r="A779" s="79">
        <f>IF(zgłoszenia[[#This Row],[ID]]&gt;0,A778+1,"--")</f>
        <v>775</v>
      </c>
      <c r="B779" s="14" t="s">
        <v>11</v>
      </c>
      <c r="C779" s="87">
        <v>13339</v>
      </c>
      <c r="D779" s="13">
        <v>42559</v>
      </c>
      <c r="E779" s="48" t="s">
        <v>1682</v>
      </c>
      <c r="F779" s="12" t="s">
        <v>16</v>
      </c>
      <c r="G779" s="12" t="s">
        <v>31</v>
      </c>
      <c r="H779" s="12" t="s">
        <v>410</v>
      </c>
      <c r="I779" s="53" t="s">
        <v>1561</v>
      </c>
      <c r="J779" s="12">
        <v>694</v>
      </c>
      <c r="K7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BOŚ.6743.694.2016.AA</v>
      </c>
      <c r="L779" s="11">
        <v>42584</v>
      </c>
      <c r="M779" s="12" t="s">
        <v>18</v>
      </c>
      <c r="N779" s="88">
        <f>IF($F779=dane!$B$8,6743+3,(IF($F779=dane!$B$9,6743+4,(IF($F779=dane!$B$10,6743+5,6743)))))</f>
        <v>6743</v>
      </c>
      <c r="O779" s="106"/>
    </row>
    <row r="780" spans="1:15" ht="60" x14ac:dyDescent="0.25">
      <c r="A780" s="79">
        <f>IF(zgłoszenia[[#This Row],[ID]]&gt;0,A779+1,"--")</f>
        <v>776</v>
      </c>
      <c r="B780" s="14" t="s">
        <v>36</v>
      </c>
      <c r="C780" s="87">
        <v>13337</v>
      </c>
      <c r="D780" s="13">
        <v>42559</v>
      </c>
      <c r="E780" s="48" t="s">
        <v>64</v>
      </c>
      <c r="F780" s="12" t="s">
        <v>82</v>
      </c>
      <c r="G780" s="12" t="s">
        <v>28</v>
      </c>
      <c r="H780" s="12" t="s">
        <v>129</v>
      </c>
      <c r="I780" s="53" t="s">
        <v>1562</v>
      </c>
      <c r="J780" s="12">
        <v>117</v>
      </c>
      <c r="K7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BOŚ.6746.117.2016.KŻ</v>
      </c>
      <c r="L780" s="11">
        <v>42590</v>
      </c>
      <c r="M780" s="12" t="s">
        <v>18</v>
      </c>
      <c r="N780" s="88">
        <f>IF($F780=dane!$B$8,6743+3,(IF($F780=dane!$B$9,6743+4,(IF($F780=dane!$B$10,6743+5,6743)))))</f>
        <v>6746</v>
      </c>
      <c r="O780" s="106">
        <v>2</v>
      </c>
    </row>
    <row r="781" spans="1:15" ht="60" x14ac:dyDescent="0.25">
      <c r="A781" s="79">
        <f>IF(zgłoszenia[[#This Row],[ID]]&gt;0,A780+1,"--")</f>
        <v>777</v>
      </c>
      <c r="B781" s="14" t="s">
        <v>37</v>
      </c>
      <c r="C781" s="87">
        <v>13264</v>
      </c>
      <c r="D781" s="13">
        <v>42558</v>
      </c>
      <c r="E781" s="48" t="s">
        <v>64</v>
      </c>
      <c r="F781" s="12" t="s">
        <v>82</v>
      </c>
      <c r="G781" s="12" t="s">
        <v>32</v>
      </c>
      <c r="H781" s="12" t="s">
        <v>99</v>
      </c>
      <c r="I781" s="53" t="s">
        <v>1131</v>
      </c>
      <c r="J781" s="12">
        <v>110</v>
      </c>
      <c r="K7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BOŚ.6746.110.2016.AŁ</v>
      </c>
      <c r="L781" s="11">
        <v>42579</v>
      </c>
      <c r="M781" s="12" t="s">
        <v>18</v>
      </c>
      <c r="N781" s="88">
        <f>IF($F781=dane!$B$8,6743+3,(IF($F781=dane!$B$9,6743+4,(IF($F781=dane!$B$10,6743+5,6743)))))</f>
        <v>6746</v>
      </c>
      <c r="O781" s="106"/>
    </row>
    <row r="782" spans="1:15" ht="45" x14ac:dyDescent="0.25">
      <c r="A782" s="79">
        <f>IF(zgłoszenia[[#This Row],[ID]]&gt;0,A781+1,"--")</f>
        <v>778</v>
      </c>
      <c r="B782" s="14" t="s">
        <v>43</v>
      </c>
      <c r="C782" s="87" t="s">
        <v>1563</v>
      </c>
      <c r="D782" s="13">
        <v>42559</v>
      </c>
      <c r="E782" s="48" t="s">
        <v>1564</v>
      </c>
      <c r="F782" s="12" t="s">
        <v>22</v>
      </c>
      <c r="G782" s="12" t="s">
        <v>28</v>
      </c>
      <c r="H782" s="12" t="s">
        <v>28</v>
      </c>
      <c r="I782" s="53" t="s">
        <v>1565</v>
      </c>
      <c r="J782" s="12">
        <v>712</v>
      </c>
      <c r="K7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BOŚ.6743.712.2016.ŁD</v>
      </c>
      <c r="L782" s="11">
        <v>42580</v>
      </c>
      <c r="M782" s="12" t="s">
        <v>21</v>
      </c>
      <c r="N782" s="88">
        <f>IF($F782=dane!$B$8,6743+3,(IF($F782=dane!$B$9,6743+4,(IF($F782=dane!$B$10,6743+5,6743)))))</f>
        <v>6743</v>
      </c>
      <c r="O782" s="106"/>
    </row>
    <row r="783" spans="1:15" ht="90" x14ac:dyDescent="0.25">
      <c r="A783" s="79">
        <f>IF(zgłoszenia[[#This Row],[ID]]&gt;0,A782+1,"--")</f>
        <v>779</v>
      </c>
      <c r="B783" s="14" t="s">
        <v>209</v>
      </c>
      <c r="C783" s="87">
        <v>13546</v>
      </c>
      <c r="D783" s="13">
        <v>42563</v>
      </c>
      <c r="E783" s="48" t="s">
        <v>1566</v>
      </c>
      <c r="F783" s="12" t="s">
        <v>16</v>
      </c>
      <c r="G783" s="12" t="s">
        <v>20</v>
      </c>
      <c r="H783" s="12" t="s">
        <v>246</v>
      </c>
      <c r="I783" s="53" t="s">
        <v>1567</v>
      </c>
      <c r="J783" s="12">
        <v>695</v>
      </c>
      <c r="K7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BOŚ.6743.695.2016.SR</v>
      </c>
      <c r="L783" s="11">
        <v>42579</v>
      </c>
      <c r="M783" s="12" t="s">
        <v>18</v>
      </c>
      <c r="N783" s="88">
        <f>IF($F783=dane!$B$8,6743+3,(IF($F783=dane!$B$9,6743+4,(IF($F783=dane!$B$10,6743+5,6743)))))</f>
        <v>6743</v>
      </c>
      <c r="O783" s="106"/>
    </row>
    <row r="784" spans="1:15" ht="60" x14ac:dyDescent="0.25">
      <c r="A784" s="79">
        <f>IF(zgłoszenia[[#This Row],[ID]]&gt;0,A783+1,"--")</f>
        <v>780</v>
      </c>
      <c r="B784" s="14" t="s">
        <v>43</v>
      </c>
      <c r="C784" s="87">
        <v>13504</v>
      </c>
      <c r="D784" s="13">
        <v>42563</v>
      </c>
      <c r="E784" s="48" t="s">
        <v>975</v>
      </c>
      <c r="F784" s="12" t="s">
        <v>16</v>
      </c>
      <c r="G784" s="12" t="s">
        <v>20</v>
      </c>
      <c r="H784" s="12" t="s">
        <v>246</v>
      </c>
      <c r="I784" s="53" t="s">
        <v>1568</v>
      </c>
      <c r="J784" s="12">
        <v>711</v>
      </c>
      <c r="K7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BOŚ.6743.711.2016.ŁD</v>
      </c>
      <c r="L784" s="11">
        <v>42583</v>
      </c>
      <c r="M784" s="12" t="s">
        <v>18</v>
      </c>
      <c r="N784" s="88">
        <f>IF($F784=dane!$B$8,6743+3,(IF($F784=dane!$B$9,6743+4,(IF($F784=dane!$B$10,6743+5,6743)))))</f>
        <v>6743</v>
      </c>
      <c r="O784" s="106"/>
    </row>
    <row r="785" spans="1:15" ht="60" x14ac:dyDescent="0.25">
      <c r="A785" s="79">
        <f>IF(zgłoszenia[[#This Row],[ID]]&gt;0,A784+1,"--")</f>
        <v>781</v>
      </c>
      <c r="B785" s="14" t="s">
        <v>12</v>
      </c>
      <c r="C785" s="87">
        <v>13465</v>
      </c>
      <c r="D785" s="13">
        <v>42562</v>
      </c>
      <c r="E785" s="48" t="s">
        <v>689</v>
      </c>
      <c r="F785" s="12" t="s">
        <v>24</v>
      </c>
      <c r="G785" s="12" t="s">
        <v>31</v>
      </c>
      <c r="H785" s="12" t="s">
        <v>1569</v>
      </c>
      <c r="I785" s="53" t="s">
        <v>1570</v>
      </c>
      <c r="J785" s="12">
        <v>774</v>
      </c>
      <c r="K7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BOŚ.6743.774.2016.WŚ</v>
      </c>
      <c r="L785" s="11">
        <v>42587</v>
      </c>
      <c r="M785" s="12" t="s">
        <v>18</v>
      </c>
      <c r="N785" s="88">
        <f>IF($F785=dane!$B$8,6743+3,(IF($F785=dane!$B$9,6743+4,(IF($F785=dane!$B$10,6743+5,6743)))))</f>
        <v>6743</v>
      </c>
      <c r="O785" s="106"/>
    </row>
    <row r="786" spans="1:15" ht="60" x14ac:dyDescent="0.25">
      <c r="A786" s="79">
        <f>IF(zgłoszenia[[#This Row],[ID]]&gt;0,A785+1,"--")</f>
        <v>782</v>
      </c>
      <c r="B786" s="14" t="s">
        <v>209</v>
      </c>
      <c r="C786" s="87">
        <v>13525</v>
      </c>
      <c r="D786" s="13">
        <v>42563</v>
      </c>
      <c r="E786" s="48" t="s">
        <v>1262</v>
      </c>
      <c r="F786" s="12" t="s">
        <v>82</v>
      </c>
      <c r="G786" s="12" t="s">
        <v>17</v>
      </c>
      <c r="H786" s="12" t="s">
        <v>89</v>
      </c>
      <c r="I786" s="53" t="s">
        <v>785</v>
      </c>
      <c r="J786" s="12">
        <v>103</v>
      </c>
      <c r="K7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BOŚ.6746.103.2016.SR</v>
      </c>
      <c r="L786" s="11">
        <v>42586</v>
      </c>
      <c r="M786" s="12" t="s">
        <v>18</v>
      </c>
      <c r="N786" s="88">
        <f>IF($F786=dane!$B$8,6743+3,(IF($F786=dane!$B$9,6743+4,(IF($F786=dane!$B$10,6743+5,6743)))))</f>
        <v>6746</v>
      </c>
      <c r="O786" s="106"/>
    </row>
    <row r="787" spans="1:15" ht="60" x14ac:dyDescent="0.25">
      <c r="A787" s="79">
        <f>IF(zgłoszenia[[#This Row],[ID]]&gt;0,A786+1,"--")</f>
        <v>783</v>
      </c>
      <c r="B787" s="14" t="s">
        <v>1178</v>
      </c>
      <c r="C787" s="87">
        <v>13356</v>
      </c>
      <c r="D787" s="13">
        <v>42559</v>
      </c>
      <c r="E787" s="48" t="s">
        <v>1571</v>
      </c>
      <c r="F787" s="12" t="s">
        <v>16</v>
      </c>
      <c r="G787" s="12" t="s">
        <v>17</v>
      </c>
      <c r="H787" s="12" t="s">
        <v>322</v>
      </c>
      <c r="I787" s="53" t="s">
        <v>1572</v>
      </c>
      <c r="J787" s="12">
        <v>692</v>
      </c>
      <c r="K7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BOŚ.6743.692.2016.EJ</v>
      </c>
      <c r="L787" s="11">
        <v>42585</v>
      </c>
      <c r="M787" s="12" t="s">
        <v>18</v>
      </c>
      <c r="N787" s="88">
        <f>IF($F787=dane!$B$8,6743+3,(IF($F787=dane!$B$9,6743+4,(IF($F787=dane!$B$10,6743+5,6743)))))</f>
        <v>6743</v>
      </c>
      <c r="O787" s="106"/>
    </row>
    <row r="788" spans="1:15" ht="60" x14ac:dyDescent="0.25">
      <c r="A788" s="79">
        <f>IF(zgłoszenia[[#This Row],[ID]]&gt;0,A787+1,"--")</f>
        <v>784</v>
      </c>
      <c r="B788" s="14" t="s">
        <v>12</v>
      </c>
      <c r="C788" s="87">
        <v>13357</v>
      </c>
      <c r="D788" s="13">
        <v>42559</v>
      </c>
      <c r="E788" s="48" t="s">
        <v>1573</v>
      </c>
      <c r="F788" s="12" t="s">
        <v>22</v>
      </c>
      <c r="G788" s="12" t="s">
        <v>20</v>
      </c>
      <c r="H788" s="12" t="s">
        <v>246</v>
      </c>
      <c r="I788" s="53" t="s">
        <v>1574</v>
      </c>
      <c r="J788" s="12">
        <v>776</v>
      </c>
      <c r="K7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BOŚ.6743.776.2016.WŚ</v>
      </c>
      <c r="L788" s="11">
        <v>42587</v>
      </c>
      <c r="M788" s="12" t="s">
        <v>18</v>
      </c>
      <c r="N788" s="88">
        <f>IF($F788=dane!$B$8,6743+3,(IF($F788=dane!$B$9,6743+4,(IF($F788=dane!$B$10,6743+5,6743)))))</f>
        <v>6743</v>
      </c>
      <c r="O788" s="106"/>
    </row>
    <row r="789" spans="1:15" ht="60" x14ac:dyDescent="0.25">
      <c r="A789" s="79">
        <f>IF(zgłoszenia[[#This Row],[ID]]&gt;0,A788+1,"--")</f>
        <v>785</v>
      </c>
      <c r="B789" s="14" t="s">
        <v>1178</v>
      </c>
      <c r="C789" s="87">
        <v>13349</v>
      </c>
      <c r="D789" s="13">
        <v>42559</v>
      </c>
      <c r="E789" s="48" t="s">
        <v>1575</v>
      </c>
      <c r="F789" s="12" t="s">
        <v>24</v>
      </c>
      <c r="G789" s="12" t="s">
        <v>28</v>
      </c>
      <c r="H789" s="12" t="s">
        <v>28</v>
      </c>
      <c r="I789" s="53" t="s">
        <v>1576</v>
      </c>
      <c r="J789" s="12">
        <v>693</v>
      </c>
      <c r="K7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BOŚ.6743.693.2016.EJ</v>
      </c>
      <c r="L789" s="11">
        <v>42586</v>
      </c>
      <c r="M789" s="12" t="s">
        <v>18</v>
      </c>
      <c r="N789" s="88">
        <f>IF($F789=dane!$B$8,6743+3,(IF($F789=dane!$B$9,6743+4,(IF($F789=dane!$B$10,6743+5,6743)))))</f>
        <v>6743</v>
      </c>
      <c r="O789" s="106"/>
    </row>
    <row r="790" spans="1:15" ht="60" x14ac:dyDescent="0.25">
      <c r="A790" s="79">
        <f>IF(zgłoszenia[[#This Row],[ID]]&gt;0,A789+1,"--")</f>
        <v>786</v>
      </c>
      <c r="B790" s="14" t="s">
        <v>43</v>
      </c>
      <c r="C790" s="87" t="s">
        <v>1577</v>
      </c>
      <c r="D790" s="13">
        <v>42562</v>
      </c>
      <c r="E790" s="48" t="s">
        <v>1578</v>
      </c>
      <c r="F790" s="12" t="s">
        <v>16</v>
      </c>
      <c r="G790" s="12" t="s">
        <v>17</v>
      </c>
      <c r="H790" s="12" t="s">
        <v>86</v>
      </c>
      <c r="I790" s="53" t="s">
        <v>1579</v>
      </c>
      <c r="J790" s="12">
        <v>691</v>
      </c>
      <c r="K7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BOŚ.6743.691.2016.ŁD</v>
      </c>
      <c r="L790" s="11">
        <v>42569</v>
      </c>
      <c r="M790" s="12" t="s">
        <v>18</v>
      </c>
      <c r="N790" s="88">
        <f>IF($F790=dane!$B$8,6743+3,(IF($F790=dane!$B$9,6743+4,(IF($F790=dane!$B$10,6743+5,6743)))))</f>
        <v>6743</v>
      </c>
      <c r="O790" s="106"/>
    </row>
    <row r="791" spans="1:15" ht="60" x14ac:dyDescent="0.25">
      <c r="A791" s="79">
        <f>IF(zgłoszenia[[#This Row],[ID]]&gt;0,A790+1,"--")</f>
        <v>787</v>
      </c>
      <c r="B791" s="14" t="s">
        <v>43</v>
      </c>
      <c r="C791" s="87" t="s">
        <v>1580</v>
      </c>
      <c r="D791" s="13">
        <v>42562</v>
      </c>
      <c r="E791" s="48" t="s">
        <v>126</v>
      </c>
      <c r="F791" s="12" t="s">
        <v>16</v>
      </c>
      <c r="G791" s="12" t="s">
        <v>32</v>
      </c>
      <c r="H791" s="12" t="s">
        <v>32</v>
      </c>
      <c r="I791" s="53" t="s">
        <v>1581</v>
      </c>
      <c r="J791" s="12">
        <v>699</v>
      </c>
      <c r="K7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BOŚ.6743.699.2016.ŁD</v>
      </c>
      <c r="L791" s="11">
        <v>42569</v>
      </c>
      <c r="M791" s="12" t="s">
        <v>18</v>
      </c>
      <c r="N791" s="88">
        <f>IF($F791=dane!$B$8,6743+3,(IF($F791=dane!$B$9,6743+4,(IF($F791=dane!$B$10,6743+5,6743)))))</f>
        <v>6743</v>
      </c>
      <c r="O791" s="106"/>
    </row>
    <row r="792" spans="1:15" ht="60" x14ac:dyDescent="0.25">
      <c r="A792" s="79">
        <f>IF(zgłoszenia[[#This Row],[ID]]&gt;0,A791+1,"--")</f>
        <v>788</v>
      </c>
      <c r="B792" s="14" t="s">
        <v>1178</v>
      </c>
      <c r="C792" s="87">
        <v>13583</v>
      </c>
      <c r="D792" s="13">
        <v>42563</v>
      </c>
      <c r="E792" s="48" t="s">
        <v>564</v>
      </c>
      <c r="F792" s="12" t="s">
        <v>16</v>
      </c>
      <c r="G792" s="12" t="s">
        <v>32</v>
      </c>
      <c r="H792" s="12" t="s">
        <v>152</v>
      </c>
      <c r="I792" s="53" t="s">
        <v>1582</v>
      </c>
      <c r="J792" s="12">
        <v>698</v>
      </c>
      <c r="K7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BOŚ.6743.698.2016.EJ</v>
      </c>
      <c r="L792" s="11">
        <v>42586</v>
      </c>
      <c r="M792" s="12" t="s">
        <v>18</v>
      </c>
      <c r="N792" s="88">
        <f>IF($F792=dane!$B$8,6743+3,(IF($F792=dane!$B$9,6743+4,(IF($F792=dane!$B$10,6743+5,6743)))))</f>
        <v>6743</v>
      </c>
      <c r="O792" s="106"/>
    </row>
    <row r="793" spans="1:15" ht="60" x14ac:dyDescent="0.25">
      <c r="A793" s="79">
        <f>IF(zgłoszenia[[#This Row],[ID]]&gt;0,A792+1,"--")</f>
        <v>789</v>
      </c>
      <c r="B793" s="14" t="s">
        <v>1178</v>
      </c>
      <c r="C793" s="87">
        <v>13580</v>
      </c>
      <c r="D793" s="13">
        <v>42563</v>
      </c>
      <c r="E793" s="48" t="s">
        <v>126</v>
      </c>
      <c r="F793" s="12" t="s">
        <v>16</v>
      </c>
      <c r="G793" s="12" t="s">
        <v>17</v>
      </c>
      <c r="H793" s="12" t="s">
        <v>1583</v>
      </c>
      <c r="I793" s="53" t="s">
        <v>1584</v>
      </c>
      <c r="J793" s="12">
        <v>697</v>
      </c>
      <c r="K7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BOŚ.6743.697.2016.EJ</v>
      </c>
      <c r="L793" s="11">
        <v>42586</v>
      </c>
      <c r="M793" s="12" t="s">
        <v>18</v>
      </c>
      <c r="N793" s="88">
        <f>IF($F793=dane!$B$8,6743+3,(IF($F793=dane!$B$9,6743+4,(IF($F793=dane!$B$10,6743+5,6743)))))</f>
        <v>6743</v>
      </c>
      <c r="O793" s="106"/>
    </row>
    <row r="794" spans="1:15" ht="60" x14ac:dyDescent="0.25">
      <c r="A794" s="79">
        <f>IF(zgłoszenia[[#This Row],[ID]]&gt;0,A793+1,"--")</f>
        <v>790</v>
      </c>
      <c r="B794" s="14" t="s">
        <v>209</v>
      </c>
      <c r="C794" s="87">
        <v>42563</v>
      </c>
      <c r="D794" s="13">
        <v>42563</v>
      </c>
      <c r="E794" s="48" t="s">
        <v>936</v>
      </c>
      <c r="F794" s="12" t="s">
        <v>22</v>
      </c>
      <c r="G794" s="12" t="s">
        <v>28</v>
      </c>
      <c r="H794" s="12" t="s">
        <v>28</v>
      </c>
      <c r="I794" s="53" t="s">
        <v>1585</v>
      </c>
      <c r="J794" s="12">
        <v>706</v>
      </c>
      <c r="K7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BOŚ.6743.706.2016.SR</v>
      </c>
      <c r="L794" s="11">
        <v>42583</v>
      </c>
      <c r="M794" s="12" t="s">
        <v>18</v>
      </c>
      <c r="N794" s="88">
        <f>IF($F794=dane!$B$8,6743+3,(IF($F794=dane!$B$9,6743+4,(IF($F794=dane!$B$10,6743+5,6743)))))</f>
        <v>6743</v>
      </c>
      <c r="O794" s="106"/>
    </row>
    <row r="795" spans="1:15" ht="60" x14ac:dyDescent="0.25">
      <c r="A795" s="79">
        <f>IF(zgłoszenia[[#This Row],[ID]]&gt;0,A794+1,"--")</f>
        <v>791</v>
      </c>
      <c r="B795" s="14" t="s">
        <v>1178</v>
      </c>
      <c r="C795" s="87">
        <v>13577</v>
      </c>
      <c r="D795" s="13">
        <v>42563</v>
      </c>
      <c r="E795" s="48" t="s">
        <v>1279</v>
      </c>
      <c r="F795" s="12" t="s">
        <v>82</v>
      </c>
      <c r="G795" s="12" t="s">
        <v>20</v>
      </c>
      <c r="H795" s="12" t="s">
        <v>246</v>
      </c>
      <c r="I795" s="53" t="s">
        <v>1586</v>
      </c>
      <c r="J795" s="12">
        <v>104</v>
      </c>
      <c r="K7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BOŚ.6746.104.2016.EJ</v>
      </c>
      <c r="L795" s="11">
        <v>42578</v>
      </c>
      <c r="M795" s="12" t="s">
        <v>18</v>
      </c>
      <c r="N795" s="88">
        <f>IF($F795=dane!$B$8,6743+3,(IF($F795=dane!$B$9,6743+4,(IF($F795=dane!$B$10,6743+5,6743)))))</f>
        <v>6746</v>
      </c>
      <c r="O795" s="106"/>
    </row>
    <row r="796" spans="1:15" ht="60" x14ac:dyDescent="0.25">
      <c r="A796" s="79">
        <f>IF(zgłoszenia[[#This Row],[ID]]&gt;0,A795+1,"--")</f>
        <v>792</v>
      </c>
      <c r="B796" s="14" t="s">
        <v>1178</v>
      </c>
      <c r="C796" s="87">
        <v>13569</v>
      </c>
      <c r="D796" s="13">
        <v>42563</v>
      </c>
      <c r="E796" s="98" t="s">
        <v>1697</v>
      </c>
      <c r="F796" s="12" t="s">
        <v>22</v>
      </c>
      <c r="G796" s="12" t="s">
        <v>20</v>
      </c>
      <c r="H796" s="99" t="s">
        <v>216</v>
      </c>
      <c r="I796" s="53" t="s">
        <v>1587</v>
      </c>
      <c r="J796" s="12">
        <v>696</v>
      </c>
      <c r="K7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BOŚ.6743.696.2016.EJ</v>
      </c>
      <c r="L796" s="11">
        <v>42586</v>
      </c>
      <c r="M796" s="12" t="s">
        <v>18</v>
      </c>
      <c r="N796" s="88">
        <f>IF($F796=dane!$B$8,6743+3,(IF($F796=dane!$B$9,6743+4,(IF($F796=dane!$B$10,6743+5,6743)))))</f>
        <v>6743</v>
      </c>
      <c r="O796" s="106"/>
    </row>
    <row r="797" spans="1:15" ht="60" x14ac:dyDescent="0.25">
      <c r="A797" s="79">
        <f>IF(zgłoszenia[[#This Row],[ID]]&gt;0,A796+1,"--")</f>
        <v>793</v>
      </c>
      <c r="B797" s="14" t="s">
        <v>37</v>
      </c>
      <c r="C797" s="87">
        <v>13688</v>
      </c>
      <c r="D797" s="13">
        <v>42564</v>
      </c>
      <c r="E797" s="48" t="s">
        <v>1279</v>
      </c>
      <c r="F797" s="12" t="s">
        <v>82</v>
      </c>
      <c r="G797" s="12" t="s">
        <v>28</v>
      </c>
      <c r="H797" s="12" t="s">
        <v>155</v>
      </c>
      <c r="I797" s="53" t="s">
        <v>1588</v>
      </c>
      <c r="J797" s="12">
        <v>111</v>
      </c>
      <c r="K7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BOŚ.6746.111.2016.AŁ</v>
      </c>
      <c r="L797" s="11">
        <v>42576</v>
      </c>
      <c r="M797" s="12" t="s">
        <v>18</v>
      </c>
      <c r="N797" s="88">
        <f>IF($F797=dane!$B$8,6743+3,(IF($F797=dane!$B$9,6743+4,(IF($F797=dane!$B$10,6743+5,6743)))))</f>
        <v>6746</v>
      </c>
      <c r="O797" s="106"/>
    </row>
    <row r="798" spans="1:15" ht="60" x14ac:dyDescent="0.25">
      <c r="A798" s="79">
        <f>IF(zgłoszenia[[#This Row],[ID]]&gt;0,A797+1,"--")</f>
        <v>794</v>
      </c>
      <c r="B798" s="14" t="s">
        <v>1178</v>
      </c>
      <c r="C798" s="87">
        <v>13669</v>
      </c>
      <c r="D798" s="13">
        <v>42564</v>
      </c>
      <c r="E798" s="48" t="s">
        <v>1589</v>
      </c>
      <c r="F798" s="12" t="s">
        <v>81</v>
      </c>
      <c r="G798" s="12" t="s">
        <v>28</v>
      </c>
      <c r="H798" s="12" t="s">
        <v>76</v>
      </c>
      <c r="I798" s="53" t="s">
        <v>1590</v>
      </c>
      <c r="J798" s="12">
        <v>48</v>
      </c>
      <c r="K7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BOŚ.6748.48.2016.EJ</v>
      </c>
      <c r="L798" s="11">
        <v>42571</v>
      </c>
      <c r="M798" s="12" t="s">
        <v>18</v>
      </c>
      <c r="N798" s="88">
        <f>IF($F798=dane!$B$8,6743+3,(IF($F798=dane!$B$9,6743+4,(IF($F798=dane!$B$10,6743+5,6743)))))</f>
        <v>6748</v>
      </c>
      <c r="O798" s="106"/>
    </row>
    <row r="799" spans="1:15" ht="60" x14ac:dyDescent="0.25">
      <c r="A799" s="79">
        <f>IF(zgłoszenia[[#This Row],[ID]]&gt;0,A798+1,"--")</f>
        <v>795</v>
      </c>
      <c r="B799" s="14" t="s">
        <v>209</v>
      </c>
      <c r="C799" s="87">
        <v>13859</v>
      </c>
      <c r="D799" s="13">
        <v>42566</v>
      </c>
      <c r="E799" s="98" t="s">
        <v>875</v>
      </c>
      <c r="F799" s="12" t="s">
        <v>16</v>
      </c>
      <c r="G799" s="12" t="s">
        <v>28</v>
      </c>
      <c r="H799" s="12" t="s">
        <v>76</v>
      </c>
      <c r="I799" s="100" t="s">
        <v>1591</v>
      </c>
      <c r="J799" s="12">
        <v>709</v>
      </c>
      <c r="K7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BOŚ.6743.709.2016.SR</v>
      </c>
      <c r="L799" s="11">
        <v>42573</v>
      </c>
      <c r="M799" s="12" t="s">
        <v>18</v>
      </c>
      <c r="N799" s="88">
        <f>IF($F799=dane!$B$8,6743+3,(IF($F799=dane!$B$9,6743+4,(IF($F799=dane!$B$10,6743+5,6743)))))</f>
        <v>6743</v>
      </c>
      <c r="O799" s="106"/>
    </row>
    <row r="800" spans="1:15" ht="73.5" customHeight="1" x14ac:dyDescent="0.25">
      <c r="A800" s="79">
        <f>IF(zgłoszenia[[#This Row],[ID]]&gt;0,A799+1,"--")</f>
        <v>796</v>
      </c>
      <c r="B800" s="14" t="s">
        <v>209</v>
      </c>
      <c r="C800" s="87">
        <v>13858</v>
      </c>
      <c r="D800" s="13">
        <v>42566</v>
      </c>
      <c r="E800" s="98" t="s">
        <v>1592</v>
      </c>
      <c r="F800" s="12" t="s">
        <v>16</v>
      </c>
      <c r="G800" s="12" t="s">
        <v>28</v>
      </c>
      <c r="H800" s="12" t="s">
        <v>76</v>
      </c>
      <c r="I800" s="100" t="s">
        <v>453</v>
      </c>
      <c r="J800" s="12">
        <v>708</v>
      </c>
      <c r="K8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BOŚ.6743.708.2016.SR</v>
      </c>
      <c r="L800" s="11">
        <v>42587</v>
      </c>
      <c r="M800" s="12" t="s">
        <v>18</v>
      </c>
      <c r="N800" s="88">
        <f>IF($F800=dane!$B$8,6743+3,(IF($F800=dane!$B$9,6743+4,(IF($F800=dane!$B$10,6743+5,6743)))))</f>
        <v>6743</v>
      </c>
      <c r="O800" s="106"/>
    </row>
    <row r="801" spans="1:15" ht="30" x14ac:dyDescent="0.25">
      <c r="A801" s="79">
        <f>IF(zgłoszenia[[#This Row],[ID]]&gt;0,A800+1,"--")</f>
        <v>797</v>
      </c>
      <c r="B801" s="14" t="s">
        <v>209</v>
      </c>
      <c r="C801" s="87">
        <v>13856</v>
      </c>
      <c r="D801" s="13">
        <v>42566</v>
      </c>
      <c r="E801" s="98" t="s">
        <v>151</v>
      </c>
      <c r="F801" s="12" t="s">
        <v>16</v>
      </c>
      <c r="G801" s="12" t="s">
        <v>28</v>
      </c>
      <c r="H801" s="12" t="s">
        <v>76</v>
      </c>
      <c r="I801" s="100" t="s">
        <v>1593</v>
      </c>
      <c r="J801" s="12">
        <v>707</v>
      </c>
      <c r="K8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BOŚ.6743.707.2016.SR</v>
      </c>
      <c r="L801" s="11">
        <v>42592</v>
      </c>
      <c r="M801" s="12" t="s">
        <v>21</v>
      </c>
      <c r="N801" s="88">
        <f>IF($F801=dane!$B$8,6743+3,(IF($F801=dane!$B$9,6743+4,(IF($F801=dane!$B$10,6743+5,6743)))))</f>
        <v>6743</v>
      </c>
      <c r="O801" s="106"/>
    </row>
    <row r="802" spans="1:15" ht="60" x14ac:dyDescent="0.25">
      <c r="A802" s="79">
        <f>IF(zgłoszenia[[#This Row],[ID]]&gt;0,A801+1,"--")</f>
        <v>798</v>
      </c>
      <c r="B802" s="14" t="s">
        <v>11</v>
      </c>
      <c r="C802" s="87">
        <v>13843</v>
      </c>
      <c r="D802" s="13">
        <v>42566</v>
      </c>
      <c r="E802" s="98" t="s">
        <v>126</v>
      </c>
      <c r="F802" s="12" t="s">
        <v>16</v>
      </c>
      <c r="G802" s="12" t="s">
        <v>29</v>
      </c>
      <c r="H802" s="99" t="s">
        <v>1594</v>
      </c>
      <c r="I802" s="100" t="s">
        <v>1595</v>
      </c>
      <c r="J802" s="12">
        <v>701</v>
      </c>
      <c r="K8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BOŚ.6743.701.2016.AA</v>
      </c>
      <c r="L802" s="11">
        <v>42580</v>
      </c>
      <c r="M802" s="12" t="s">
        <v>18</v>
      </c>
      <c r="N802" s="88">
        <f>IF($F802=dane!$B$8,6743+3,(IF($F802=dane!$B$9,6743+4,(IF($F802=dane!$B$10,6743+5,6743)))))</f>
        <v>6743</v>
      </c>
      <c r="O802" s="106"/>
    </row>
    <row r="803" spans="1:15" ht="60" x14ac:dyDescent="0.25">
      <c r="A803" s="79">
        <f>IF(zgłoszenia[[#This Row],[ID]]&gt;0,A802+1,"--")</f>
        <v>799</v>
      </c>
      <c r="B803" s="14" t="s">
        <v>11</v>
      </c>
      <c r="C803" s="87">
        <v>13853</v>
      </c>
      <c r="D803" s="13">
        <v>42566</v>
      </c>
      <c r="E803" s="98" t="s">
        <v>1596</v>
      </c>
      <c r="F803" s="12" t="s">
        <v>16</v>
      </c>
      <c r="G803" s="12" t="s">
        <v>31</v>
      </c>
      <c r="H803" s="99" t="s">
        <v>254</v>
      </c>
      <c r="I803" s="100" t="s">
        <v>1597</v>
      </c>
      <c r="J803" s="12">
        <v>702</v>
      </c>
      <c r="K8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BOŚ.6743.702.2016.AA</v>
      </c>
      <c r="L803" s="11">
        <v>42576</v>
      </c>
      <c r="M803" s="12" t="s">
        <v>18</v>
      </c>
      <c r="N803" s="88">
        <f>IF($F803=dane!$B$8,6743+3,(IF($F803=dane!$B$9,6743+4,(IF($F803=dane!$B$10,6743+5,6743)))))</f>
        <v>6743</v>
      </c>
      <c r="O803" s="106"/>
    </row>
    <row r="804" spans="1:15" ht="60" x14ac:dyDescent="0.25">
      <c r="A804" s="79">
        <f>IF(zgłoszenia[[#This Row],[ID]]&gt;0,A803+1,"--")</f>
        <v>800</v>
      </c>
      <c r="B804" s="14" t="s">
        <v>1178</v>
      </c>
      <c r="C804" s="87">
        <v>13851</v>
      </c>
      <c r="D804" s="13">
        <v>42566</v>
      </c>
      <c r="E804" s="98" t="s">
        <v>1487</v>
      </c>
      <c r="F804" s="12" t="s">
        <v>16</v>
      </c>
      <c r="G804" s="12" t="s">
        <v>17</v>
      </c>
      <c r="H804" s="99" t="s">
        <v>542</v>
      </c>
      <c r="I804" s="100" t="s">
        <v>1598</v>
      </c>
      <c r="J804" s="12">
        <v>704</v>
      </c>
      <c r="K8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BOŚ.6743.704.2016.EJ</v>
      </c>
      <c r="L804" s="11">
        <v>42573</v>
      </c>
      <c r="M804" s="12" t="s">
        <v>18</v>
      </c>
      <c r="N804" s="88">
        <f>IF($F804=dane!$B$8,6743+3,(IF($F804=dane!$B$9,6743+4,(IF($F804=dane!$B$10,6743+5,6743)))))</f>
        <v>6743</v>
      </c>
      <c r="O804" s="106"/>
    </row>
    <row r="805" spans="1:15" ht="75" x14ac:dyDescent="0.25">
      <c r="A805" s="79">
        <f>IF(zgłoszenia[[#This Row],[ID]]&gt;0,A804+1,"--")</f>
        <v>801</v>
      </c>
      <c r="B805" s="14" t="s">
        <v>1178</v>
      </c>
      <c r="C805" s="87">
        <v>13809</v>
      </c>
      <c r="D805" s="13">
        <v>42565</v>
      </c>
      <c r="E805" s="98" t="s">
        <v>1599</v>
      </c>
      <c r="F805" s="12" t="s">
        <v>16</v>
      </c>
      <c r="G805" s="12" t="s">
        <v>23</v>
      </c>
      <c r="H805" s="99" t="s">
        <v>549</v>
      </c>
      <c r="I805" s="100" t="s">
        <v>774</v>
      </c>
      <c r="J805" s="12">
        <v>703</v>
      </c>
      <c r="K8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BOŚ.6743.703.2016.EJ</v>
      </c>
      <c r="L805" s="11">
        <v>42586</v>
      </c>
      <c r="M805" s="12" t="s">
        <v>18</v>
      </c>
      <c r="N805" s="88">
        <f>IF($F805=dane!$B$8,6743+3,(IF($F805=dane!$B$9,6743+4,(IF($F805=dane!$B$10,6743+5,6743)))))</f>
        <v>6743</v>
      </c>
      <c r="O805" s="106"/>
    </row>
    <row r="806" spans="1:15" ht="60" x14ac:dyDescent="0.25">
      <c r="A806" s="79">
        <f>IF(zgłoszenia[[#This Row],[ID]]&gt;0,A805+1,"--")</f>
        <v>802</v>
      </c>
      <c r="B806" s="14" t="s">
        <v>12</v>
      </c>
      <c r="C806" s="87">
        <v>13785</v>
      </c>
      <c r="D806" s="13">
        <v>42565</v>
      </c>
      <c r="E806" s="98" t="s">
        <v>1600</v>
      </c>
      <c r="F806" s="12" t="s">
        <v>24</v>
      </c>
      <c r="G806" s="12" t="s">
        <v>25</v>
      </c>
      <c r="H806" s="99" t="s">
        <v>868</v>
      </c>
      <c r="I806" s="100" t="s">
        <v>1601</v>
      </c>
      <c r="J806" s="12">
        <v>775</v>
      </c>
      <c r="K8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BOŚ.6743.775.2016.WŚ</v>
      </c>
      <c r="L806" s="11">
        <v>42594</v>
      </c>
      <c r="M806" s="12" t="s">
        <v>18</v>
      </c>
      <c r="N806" s="88">
        <f>IF($F806=dane!$B$8,6743+3,(IF($F806=dane!$B$9,6743+4,(IF($F806=dane!$B$10,6743+5,6743)))))</f>
        <v>6743</v>
      </c>
      <c r="O806" s="106"/>
    </row>
    <row r="807" spans="1:15" ht="60" x14ac:dyDescent="0.25">
      <c r="A807" s="79">
        <f>IF(zgłoszenia[[#This Row],[ID]]&gt;0,A806+1,"--")</f>
        <v>803</v>
      </c>
      <c r="B807" s="14" t="s">
        <v>1178</v>
      </c>
      <c r="C807" s="87">
        <v>13891</v>
      </c>
      <c r="D807" s="13">
        <v>42566</v>
      </c>
      <c r="E807" s="98" t="s">
        <v>64</v>
      </c>
      <c r="F807" s="12" t="s">
        <v>82</v>
      </c>
      <c r="G807" s="12" t="s">
        <v>20</v>
      </c>
      <c r="H807" s="99" t="s">
        <v>806</v>
      </c>
      <c r="I807" s="100" t="s">
        <v>1602</v>
      </c>
      <c r="J807" s="12">
        <v>105</v>
      </c>
      <c r="K8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BOŚ.6746.105.2016.EJ</v>
      </c>
      <c r="L807" s="11">
        <v>42594</v>
      </c>
      <c r="M807" s="12" t="s">
        <v>18</v>
      </c>
      <c r="N807" s="88">
        <f>IF($F807=dane!$B$8,6743+3,(IF($F807=dane!$B$9,6743+4,(IF($F807=dane!$B$10,6743+5,6743)))))</f>
        <v>6746</v>
      </c>
      <c r="O807" s="135">
        <v>1</v>
      </c>
    </row>
    <row r="808" spans="1:15" ht="60" x14ac:dyDescent="0.25">
      <c r="A808" s="79">
        <f>IF(zgłoszenia[[#This Row],[ID]]&gt;0,A807+1,"--")</f>
        <v>804</v>
      </c>
      <c r="B808" s="14" t="s">
        <v>1178</v>
      </c>
      <c r="C808" s="87">
        <v>13868</v>
      </c>
      <c r="D808" s="13">
        <v>42566</v>
      </c>
      <c r="E808" s="98" t="s">
        <v>1603</v>
      </c>
      <c r="F808" s="12" t="s">
        <v>16</v>
      </c>
      <c r="G808" s="12" t="s">
        <v>32</v>
      </c>
      <c r="H808" s="99" t="s">
        <v>149</v>
      </c>
      <c r="I808" s="100" t="s">
        <v>1604</v>
      </c>
      <c r="J808" s="12">
        <v>705</v>
      </c>
      <c r="K8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BOŚ.6743.705.2016.EJ</v>
      </c>
      <c r="L808" s="11">
        <v>42586</v>
      </c>
      <c r="M808" s="12" t="s">
        <v>18</v>
      </c>
      <c r="N808" s="88">
        <f>IF($F808=dane!$B$8,6743+3,(IF($F808=dane!$B$9,6743+4,(IF($F808=dane!$B$10,6743+5,6743)))))</f>
        <v>6743</v>
      </c>
      <c r="O808" s="106"/>
    </row>
    <row r="809" spans="1:15" ht="60" x14ac:dyDescent="0.25">
      <c r="A809" s="79">
        <f>IF(zgłoszenia[[#This Row],[ID]]&gt;0,A808+1,"--")</f>
        <v>805</v>
      </c>
      <c r="B809" s="14" t="s">
        <v>37</v>
      </c>
      <c r="C809" s="87">
        <v>12872</v>
      </c>
      <c r="D809" s="13">
        <v>42552</v>
      </c>
      <c r="E809" s="98" t="s">
        <v>64</v>
      </c>
      <c r="F809" s="12" t="s">
        <v>82</v>
      </c>
      <c r="G809" s="99" t="s">
        <v>32</v>
      </c>
      <c r="H809" s="99" t="s">
        <v>32</v>
      </c>
      <c r="I809" s="100" t="s">
        <v>1606</v>
      </c>
      <c r="J809" s="12">
        <v>102</v>
      </c>
      <c r="K8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BOŚ.6746.102.2016.AŁ</v>
      </c>
      <c r="L809" s="11">
        <v>42576</v>
      </c>
      <c r="M809" s="12" t="s">
        <v>18</v>
      </c>
      <c r="N809" s="88">
        <f>IF($F809=dane!$B$8,6743+3,(IF($F809=dane!$B$9,6743+4,(IF($F809=dane!$B$10,6743+5,6743)))))</f>
        <v>6746</v>
      </c>
      <c r="O809" s="106"/>
    </row>
    <row r="810" spans="1:15" ht="60" x14ac:dyDescent="0.25">
      <c r="A810" s="79">
        <f>IF(zgłoszenia[[#This Row],[ID]]&gt;0,A809+1,"--")</f>
        <v>806</v>
      </c>
      <c r="B810" s="14" t="s">
        <v>11</v>
      </c>
      <c r="C810" s="87">
        <v>14065</v>
      </c>
      <c r="D810" s="13">
        <v>42570</v>
      </c>
      <c r="E810" s="98" t="s">
        <v>239</v>
      </c>
      <c r="F810" s="12" t="s">
        <v>16</v>
      </c>
      <c r="G810" s="99" t="s">
        <v>29</v>
      </c>
      <c r="H810" s="99" t="s">
        <v>1607</v>
      </c>
      <c r="I810" s="100" t="s">
        <v>1608</v>
      </c>
      <c r="J810" s="12">
        <v>713</v>
      </c>
      <c r="K8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BOŚ.6743.713.2016.AA</v>
      </c>
      <c r="L810" s="11">
        <v>42579</v>
      </c>
      <c r="M810" s="12" t="s">
        <v>18</v>
      </c>
      <c r="N810" s="88">
        <f>IF($F810=dane!$B$8,6743+3,(IF($F810=dane!$B$9,6743+4,(IF($F810=dane!$B$10,6743+5,6743)))))</f>
        <v>6743</v>
      </c>
      <c r="O810" s="106"/>
    </row>
    <row r="811" spans="1:15" ht="60" x14ac:dyDescent="0.25">
      <c r="A811" s="79">
        <f>IF(zgłoszenia[[#This Row],[ID]]&gt;0,A810+1,"--")</f>
        <v>807</v>
      </c>
      <c r="B811" s="14" t="s">
        <v>1178</v>
      </c>
      <c r="C811" s="87">
        <v>13992</v>
      </c>
      <c r="D811" s="13">
        <v>42570</v>
      </c>
      <c r="E811" s="98" t="s">
        <v>126</v>
      </c>
      <c r="F811" s="12" t="s">
        <v>16</v>
      </c>
      <c r="G811" s="12" t="s">
        <v>25</v>
      </c>
      <c r="H811" s="99" t="s">
        <v>432</v>
      </c>
      <c r="I811" s="100" t="s">
        <v>599</v>
      </c>
      <c r="J811" s="12">
        <v>714</v>
      </c>
      <c r="K8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BOŚ.6743.714.2016.EJ</v>
      </c>
      <c r="L811" s="11">
        <v>42586</v>
      </c>
      <c r="M811" s="12" t="s">
        <v>18</v>
      </c>
      <c r="N811" s="88">
        <f>IF($F811=dane!$B$8,6743+3,(IF($F811=dane!$B$9,6743+4,(IF($F811=dane!$B$10,6743+5,6743)))))</f>
        <v>6743</v>
      </c>
      <c r="O811" s="106"/>
    </row>
    <row r="812" spans="1:15" ht="60" x14ac:dyDescent="0.25">
      <c r="A812" s="79">
        <f>IF(zgłoszenia[[#This Row],[ID]]&gt;0,A811+1,"--")</f>
        <v>808</v>
      </c>
      <c r="B812" s="14" t="s">
        <v>209</v>
      </c>
      <c r="C812" s="87">
        <v>14097</v>
      </c>
      <c r="D812" s="13">
        <v>42570</v>
      </c>
      <c r="E812" s="98" t="s">
        <v>64</v>
      </c>
      <c r="F812" s="12" t="s">
        <v>82</v>
      </c>
      <c r="G812" s="12" t="s">
        <v>25</v>
      </c>
      <c r="H812" s="99" t="s">
        <v>25</v>
      </c>
      <c r="I812" s="100" t="s">
        <v>1609</v>
      </c>
      <c r="J812" s="12">
        <v>109</v>
      </c>
      <c r="K8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BOŚ.6746.109.2016.SR</v>
      </c>
      <c r="L812" s="11">
        <v>42598</v>
      </c>
      <c r="M812" s="12" t="s">
        <v>18</v>
      </c>
      <c r="N812" s="88">
        <f>IF($F812=dane!$B$8,6743+3,(IF($F812=dane!$B$9,6743+4,(IF($F812=dane!$B$10,6743+5,6743)))))</f>
        <v>6746</v>
      </c>
      <c r="O812" s="106">
        <v>1</v>
      </c>
    </row>
    <row r="813" spans="1:15" ht="60" x14ac:dyDescent="0.25">
      <c r="A813" s="79">
        <f>IF(zgłoszenia[[#This Row],[ID]]&gt;0,A812+1,"--")</f>
        <v>809</v>
      </c>
      <c r="B813" s="14" t="s">
        <v>36</v>
      </c>
      <c r="C813" s="87">
        <v>14177</v>
      </c>
      <c r="D813" s="13">
        <v>42571</v>
      </c>
      <c r="E813" s="98" t="s">
        <v>64</v>
      </c>
      <c r="F813" s="12" t="s">
        <v>82</v>
      </c>
      <c r="G813" s="12" t="s">
        <v>28</v>
      </c>
      <c r="H813" s="99" t="s">
        <v>129</v>
      </c>
      <c r="I813" s="100" t="s">
        <v>1610</v>
      </c>
      <c r="J813" s="12">
        <v>119</v>
      </c>
      <c r="K8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BOŚ.6746.119.2016.KŻ</v>
      </c>
      <c r="L813" s="11">
        <v>42604</v>
      </c>
      <c r="M813" s="12" t="s">
        <v>18</v>
      </c>
      <c r="N813" s="88">
        <f>IF($F813=dane!$B$8,6743+3,(IF($F813=dane!$B$9,6743+4,(IF($F813=dane!$B$10,6743+5,6743)))))</f>
        <v>6746</v>
      </c>
      <c r="O813" s="106"/>
    </row>
    <row r="814" spans="1:15" ht="60" x14ac:dyDescent="0.25">
      <c r="A814" s="79">
        <f>IF(zgłoszenia[[#This Row],[ID]]&gt;0,A813+1,"--")</f>
        <v>810</v>
      </c>
      <c r="B814" s="14" t="s">
        <v>36</v>
      </c>
      <c r="C814" s="87">
        <v>14179</v>
      </c>
      <c r="D814" s="13">
        <v>42571</v>
      </c>
      <c r="E814" s="98" t="s">
        <v>64</v>
      </c>
      <c r="F814" s="12" t="s">
        <v>82</v>
      </c>
      <c r="G814" s="12" t="s">
        <v>28</v>
      </c>
      <c r="H814" s="99" t="s">
        <v>129</v>
      </c>
      <c r="I814" s="100" t="s">
        <v>1611</v>
      </c>
      <c r="J814" s="12">
        <v>118</v>
      </c>
      <c r="K8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BOŚ.6746.118.2016.KŻ</v>
      </c>
      <c r="L814" s="11">
        <v>42604</v>
      </c>
      <c r="M814" s="12" t="s">
        <v>18</v>
      </c>
      <c r="N814" s="88">
        <f>IF($F814=dane!$B$8,6743+3,(IF($F814=dane!$B$9,6743+4,(IF($F814=dane!$B$10,6743+5,6743)))))</f>
        <v>6746</v>
      </c>
      <c r="O814" s="106"/>
    </row>
    <row r="815" spans="1:15" ht="60" x14ac:dyDescent="0.25">
      <c r="A815" s="79">
        <f>IF(zgłoszenia[[#This Row],[ID]]&gt;0,A814+1,"--")</f>
        <v>811</v>
      </c>
      <c r="B815" s="14" t="s">
        <v>37</v>
      </c>
      <c r="C815" s="87">
        <v>14173</v>
      </c>
      <c r="D815" s="13">
        <v>42571</v>
      </c>
      <c r="E815" s="98" t="s">
        <v>1612</v>
      </c>
      <c r="F815" s="12" t="s">
        <v>16</v>
      </c>
      <c r="G815" s="12" t="s">
        <v>32</v>
      </c>
      <c r="H815" s="99" t="s">
        <v>763</v>
      </c>
      <c r="I815" s="100" t="s">
        <v>1613</v>
      </c>
      <c r="J815" s="12">
        <v>720</v>
      </c>
      <c r="K8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BOŚ.6743.720.2016.AŁ</v>
      </c>
      <c r="L815" s="11">
        <v>42578</v>
      </c>
      <c r="M815" s="12" t="s">
        <v>18</v>
      </c>
      <c r="N815" s="88">
        <f>IF($F815=dane!$B$8,6743+3,(IF($F815=dane!$B$9,6743+4,(IF($F815=dane!$B$10,6743+5,6743)))))</f>
        <v>6743</v>
      </c>
      <c r="O815" s="106"/>
    </row>
    <row r="816" spans="1:15" ht="60" x14ac:dyDescent="0.25">
      <c r="A816" s="79">
        <f>IF(zgłoszenia[[#This Row],[ID]]&gt;0,A815+1,"--")</f>
        <v>812</v>
      </c>
      <c r="B816" s="14" t="s">
        <v>209</v>
      </c>
      <c r="C816" s="87">
        <v>14134</v>
      </c>
      <c r="D816" s="13">
        <v>42571</v>
      </c>
      <c r="E816" s="98" t="s">
        <v>1614</v>
      </c>
      <c r="F816" s="12" t="s">
        <v>16</v>
      </c>
      <c r="G816" s="12" t="s">
        <v>28</v>
      </c>
      <c r="H816" s="99" t="s">
        <v>759</v>
      </c>
      <c r="I816" s="100" t="s">
        <v>1615</v>
      </c>
      <c r="J816" s="12">
        <v>718</v>
      </c>
      <c r="K8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BOŚ.6743.718.2016.SR</v>
      </c>
      <c r="L816" s="11">
        <v>42593</v>
      </c>
      <c r="M816" s="12" t="s">
        <v>18</v>
      </c>
      <c r="N816" s="88">
        <f>IF($F816=dane!$B$8,6743+3,(IF($F816=dane!$B$9,6743+4,(IF($F816=dane!$B$10,6743+5,6743)))))</f>
        <v>6743</v>
      </c>
      <c r="O816" s="106"/>
    </row>
    <row r="817" spans="1:15" ht="60" x14ac:dyDescent="0.25">
      <c r="A817" s="79">
        <f>IF(zgłoszenia[[#This Row],[ID]]&gt;0,A816+1,"--")</f>
        <v>813</v>
      </c>
      <c r="B817" s="14" t="s">
        <v>43</v>
      </c>
      <c r="C817" s="87">
        <v>14172</v>
      </c>
      <c r="D817" s="13">
        <v>42571</v>
      </c>
      <c r="E817" s="98" t="s">
        <v>1616</v>
      </c>
      <c r="F817" s="12" t="s">
        <v>16</v>
      </c>
      <c r="G817" s="12" t="s">
        <v>28</v>
      </c>
      <c r="H817" s="99" t="s">
        <v>76</v>
      </c>
      <c r="I817" s="100" t="s">
        <v>1617</v>
      </c>
      <c r="J817" s="12">
        <v>813</v>
      </c>
      <c r="K8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BOŚ.6743.813.2016.ŁD</v>
      </c>
      <c r="L817" s="11">
        <v>42600</v>
      </c>
      <c r="M817" s="12" t="s">
        <v>18</v>
      </c>
      <c r="N817" s="88">
        <f>IF($F817=dane!$B$8,6743+3,(IF($F817=dane!$B$9,6743+4,(IF($F817=dane!$B$10,6743+5,6743)))))</f>
        <v>6743</v>
      </c>
      <c r="O817" s="106"/>
    </row>
    <row r="818" spans="1:15" ht="90" x14ac:dyDescent="0.25">
      <c r="A818" s="79">
        <f>IF(zgłoszenia[[#This Row],[ID]]&gt;0,A817+1,"--")</f>
        <v>814</v>
      </c>
      <c r="B818" s="14" t="s">
        <v>37</v>
      </c>
      <c r="C818" s="87">
        <v>14146</v>
      </c>
      <c r="D818" s="13">
        <v>42571</v>
      </c>
      <c r="E818" s="98" t="s">
        <v>1618</v>
      </c>
      <c r="F818" s="12" t="s">
        <v>16</v>
      </c>
      <c r="G818" s="12" t="s">
        <v>32</v>
      </c>
      <c r="H818" s="99" t="s">
        <v>67</v>
      </c>
      <c r="I818" s="100" t="s">
        <v>1619</v>
      </c>
      <c r="J818" s="12">
        <v>721</v>
      </c>
      <c r="K8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BOŚ.6743.721.2016.AŁ</v>
      </c>
      <c r="L818" s="11">
        <v>42579</v>
      </c>
      <c r="M818" s="12" t="s">
        <v>18</v>
      </c>
      <c r="N818" s="88">
        <f>IF($F818=dane!$B$8,6743+3,(IF($F818=dane!$B$9,6743+4,(IF($F818=dane!$B$10,6743+5,6743)))))</f>
        <v>6743</v>
      </c>
      <c r="O818" s="106"/>
    </row>
    <row r="819" spans="1:15" ht="60" x14ac:dyDescent="0.25">
      <c r="A819" s="79">
        <f>IF(zgłoszenia[[#This Row],[ID]]&gt;0,A818+1,"--")</f>
        <v>815</v>
      </c>
      <c r="B819" s="14" t="s">
        <v>43</v>
      </c>
      <c r="C819" s="87">
        <v>14144</v>
      </c>
      <c r="D819" s="13">
        <v>42571</v>
      </c>
      <c r="E819" s="98" t="s">
        <v>151</v>
      </c>
      <c r="F819" s="12" t="s">
        <v>16</v>
      </c>
      <c r="G819" s="12" t="s">
        <v>28</v>
      </c>
      <c r="H819" s="99" t="s">
        <v>76</v>
      </c>
      <c r="I819" s="100" t="s">
        <v>2367</v>
      </c>
      <c r="J819" s="12">
        <v>812</v>
      </c>
      <c r="K8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BOŚ.6743.812.2016.ŁD</v>
      </c>
      <c r="L819" s="11">
        <v>42600</v>
      </c>
      <c r="M819" s="12" t="s">
        <v>18</v>
      </c>
      <c r="N819" s="88">
        <f>IF($F819=dane!$B$8,6743+3,(IF($F819=dane!$B$9,6743+4,(IF($F819=dane!$B$10,6743+5,6743)))))</f>
        <v>6743</v>
      </c>
      <c r="O819" s="106"/>
    </row>
    <row r="820" spans="1:15" ht="120" x14ac:dyDescent="0.25">
      <c r="A820" s="79">
        <f>IF(zgłoszenia[[#This Row],[ID]]&gt;0,A819+1,"--")</f>
        <v>816</v>
      </c>
      <c r="B820" s="14" t="s">
        <v>11</v>
      </c>
      <c r="C820" s="87">
        <v>14301</v>
      </c>
      <c r="D820" s="13">
        <v>42573</v>
      </c>
      <c r="E820" s="98" t="s">
        <v>1620</v>
      </c>
      <c r="F820" s="12" t="s">
        <v>22</v>
      </c>
      <c r="G820" s="12" t="s">
        <v>31</v>
      </c>
      <c r="H820" s="99" t="s">
        <v>31</v>
      </c>
      <c r="I820" s="100" t="s">
        <v>1621</v>
      </c>
      <c r="J820" s="12">
        <v>715</v>
      </c>
      <c r="K8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BOŚ.6743.715.2016.AA</v>
      </c>
      <c r="L820" s="11">
        <v>42584</v>
      </c>
      <c r="M820" s="12" t="s">
        <v>18</v>
      </c>
      <c r="N820" s="88">
        <f>IF($F820=dane!$B$8,6743+3,(IF($F820=dane!$B$9,6743+4,(IF($F820=dane!$B$10,6743+5,6743)))))</f>
        <v>6743</v>
      </c>
      <c r="O820" s="106"/>
    </row>
    <row r="821" spans="1:15" ht="30" x14ac:dyDescent="0.25">
      <c r="A821" s="79">
        <f>IF(zgłoszenia[[#This Row],[ID]]&gt;0,A820+1,"--")</f>
        <v>817</v>
      </c>
      <c r="B821" s="14" t="s">
        <v>43</v>
      </c>
      <c r="C821" s="87">
        <v>14330</v>
      </c>
      <c r="D821" s="13">
        <v>42573</v>
      </c>
      <c r="E821" s="98" t="s">
        <v>1622</v>
      </c>
      <c r="F821" s="12" t="s">
        <v>16</v>
      </c>
      <c r="G821" s="12" t="s">
        <v>17</v>
      </c>
      <c r="H821" s="99" t="s">
        <v>1623</v>
      </c>
      <c r="I821" s="100" t="s">
        <v>1624</v>
      </c>
      <c r="J821" s="12">
        <v>815</v>
      </c>
      <c r="K8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BOŚ.6743.815.2016.ŁD</v>
      </c>
      <c r="L821" s="11">
        <v>42600</v>
      </c>
      <c r="M821" s="12" t="s">
        <v>30</v>
      </c>
      <c r="N821" s="88">
        <f>IF($F821=dane!$B$8,6743+3,(IF($F821=dane!$B$9,6743+4,(IF($F821=dane!$B$10,6743+5,6743)))))</f>
        <v>6743</v>
      </c>
      <c r="O821" s="106"/>
    </row>
    <row r="822" spans="1:15" ht="60" x14ac:dyDescent="0.25">
      <c r="A822" s="79">
        <f>IF(zgłoszenia[[#This Row],[ID]]&gt;0,A821+1,"--")</f>
        <v>818</v>
      </c>
      <c r="B822" s="14" t="s">
        <v>37</v>
      </c>
      <c r="C822" s="87">
        <v>14435</v>
      </c>
      <c r="D822" s="13">
        <v>42576</v>
      </c>
      <c r="E822" s="98" t="s">
        <v>207</v>
      </c>
      <c r="F822" s="12" t="s">
        <v>16</v>
      </c>
      <c r="G822" s="12" t="s">
        <v>32</v>
      </c>
      <c r="H822" s="99" t="s">
        <v>1625</v>
      </c>
      <c r="I822" s="100" t="s">
        <v>1626</v>
      </c>
      <c r="J822" s="12">
        <v>716</v>
      </c>
      <c r="K8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BOŚ.6743.716.2016.AŁ</v>
      </c>
      <c r="L822" s="11">
        <v>42579</v>
      </c>
      <c r="M822" s="12" t="s">
        <v>18</v>
      </c>
      <c r="N822" s="88">
        <f>IF($F822=dane!$B$8,6743+3,(IF($F822=dane!$B$9,6743+4,(IF($F822=dane!$B$10,6743+5,6743)))))</f>
        <v>6743</v>
      </c>
      <c r="O822" s="106"/>
    </row>
    <row r="823" spans="1:15" ht="60" x14ac:dyDescent="0.25">
      <c r="A823" s="79">
        <f>IF(zgłoszenia[[#This Row],[ID]]&gt;0,A822+1,"--")</f>
        <v>819</v>
      </c>
      <c r="B823" s="14" t="s">
        <v>43</v>
      </c>
      <c r="C823" s="87">
        <v>14258</v>
      </c>
      <c r="D823" s="13">
        <v>42572</v>
      </c>
      <c r="E823" s="98" t="s">
        <v>1627</v>
      </c>
      <c r="F823" s="12" t="s">
        <v>24</v>
      </c>
      <c r="G823" s="12" t="s">
        <v>28</v>
      </c>
      <c r="H823" s="99" t="s">
        <v>76</v>
      </c>
      <c r="I823" s="100" t="s">
        <v>1628</v>
      </c>
      <c r="J823" s="12">
        <v>814</v>
      </c>
      <c r="K8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BOŚ.6743.814.2016.ŁD</v>
      </c>
      <c r="L823" s="11">
        <v>42600</v>
      </c>
      <c r="M823" s="12" t="s">
        <v>18</v>
      </c>
      <c r="N823" s="88">
        <f>IF($F823=dane!$B$8,6743+3,(IF($F823=dane!$B$9,6743+4,(IF($F823=dane!$B$10,6743+5,6743)))))</f>
        <v>6743</v>
      </c>
      <c r="O823" s="106"/>
    </row>
    <row r="824" spans="1:15" ht="30" x14ac:dyDescent="0.25">
      <c r="A824" s="79">
        <f>IF(zgłoszenia[[#This Row],[ID]]&gt;0,A823+1,"--")</f>
        <v>820</v>
      </c>
      <c r="B824" s="14" t="s">
        <v>1178</v>
      </c>
      <c r="C824" s="87">
        <v>14347</v>
      </c>
      <c r="D824" s="13">
        <v>42573</v>
      </c>
      <c r="E824" s="98" t="s">
        <v>64</v>
      </c>
      <c r="F824" s="12" t="s">
        <v>82</v>
      </c>
      <c r="G824" s="12" t="s">
        <v>28</v>
      </c>
      <c r="H824" s="99" t="s">
        <v>129</v>
      </c>
      <c r="I824" s="100" t="s">
        <v>1629</v>
      </c>
      <c r="J824" s="12">
        <v>112</v>
      </c>
      <c r="K8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BOŚ.6746.112.2016.EJ</v>
      </c>
      <c r="L824" s="11">
        <v>42594</v>
      </c>
      <c r="M824" s="12"/>
      <c r="N824" s="88">
        <f>IF($F824=dane!$B$8,6743+3,(IF($F824=dane!$B$9,6743+4,(IF($F824=dane!$B$10,6743+5,6743)))))</f>
        <v>6746</v>
      </c>
      <c r="O824" s="106"/>
    </row>
    <row r="825" spans="1:15" ht="60" x14ac:dyDescent="0.25">
      <c r="A825" s="79">
        <f>IF(zgłoszenia[[#This Row],[ID]]&gt;0,A824+1,"--")</f>
        <v>821</v>
      </c>
      <c r="B825" s="14" t="s">
        <v>1178</v>
      </c>
      <c r="C825" s="87">
        <v>14357</v>
      </c>
      <c r="D825" s="13">
        <v>42573</v>
      </c>
      <c r="E825" s="98" t="s">
        <v>64</v>
      </c>
      <c r="F825" s="12" t="s">
        <v>82</v>
      </c>
      <c r="G825" s="12" t="s">
        <v>25</v>
      </c>
      <c r="H825" s="99" t="s">
        <v>398</v>
      </c>
      <c r="I825" s="100" t="s">
        <v>1630</v>
      </c>
      <c r="J825" s="12">
        <v>113</v>
      </c>
      <c r="K8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BOŚ.6746.113.2016.EJ</v>
      </c>
      <c r="L825" s="11">
        <v>42601</v>
      </c>
      <c r="M825" s="12" t="s">
        <v>18</v>
      </c>
      <c r="N825" s="88">
        <f>IF($F825=dane!$B$8,6743+3,(IF($F825=dane!$B$9,6743+4,(IF($F825=dane!$B$10,6743+5,6743)))))</f>
        <v>6746</v>
      </c>
      <c r="O825" s="106"/>
    </row>
    <row r="826" spans="1:15" ht="60" x14ac:dyDescent="0.25">
      <c r="A826" s="79">
        <f>IF(zgłoszenia[[#This Row],[ID]]&gt;0,A825+1,"--")</f>
        <v>822</v>
      </c>
      <c r="B826" s="14" t="s">
        <v>43</v>
      </c>
      <c r="C826" s="87">
        <v>14438</v>
      </c>
      <c r="D826" s="13">
        <v>42576</v>
      </c>
      <c r="E826" s="98" t="s">
        <v>1631</v>
      </c>
      <c r="F826" s="12" t="s">
        <v>16</v>
      </c>
      <c r="G826" s="12" t="s">
        <v>20</v>
      </c>
      <c r="H826" s="99" t="s">
        <v>806</v>
      </c>
      <c r="I826" s="100" t="s">
        <v>1632</v>
      </c>
      <c r="J826" s="12">
        <v>816</v>
      </c>
      <c r="K8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BOŚ.6743.816.2016.ŁD</v>
      </c>
      <c r="L826" s="11">
        <v>42643</v>
      </c>
      <c r="M826" s="12" t="s">
        <v>18</v>
      </c>
      <c r="N826" s="88">
        <f>IF($F826=dane!$B$8,6743+3,(IF($F826=dane!$B$9,6743+4,(IF($F826=dane!$B$10,6743+5,6743)))))</f>
        <v>6743</v>
      </c>
      <c r="O826" s="106"/>
    </row>
    <row r="827" spans="1:15" ht="90" x14ac:dyDescent="0.25">
      <c r="A827" s="79">
        <f>IF(zgłoszenia[[#This Row],[ID]]&gt;0,A826+1,"--")</f>
        <v>823</v>
      </c>
      <c r="B827" s="14" t="s">
        <v>36</v>
      </c>
      <c r="C827" s="87">
        <v>14468</v>
      </c>
      <c r="D827" s="13">
        <v>42576</v>
      </c>
      <c r="E827" s="98" t="s">
        <v>1634</v>
      </c>
      <c r="F827" s="12" t="s">
        <v>27</v>
      </c>
      <c r="G827" s="12" t="s">
        <v>28</v>
      </c>
      <c r="H827" s="99" t="s">
        <v>759</v>
      </c>
      <c r="I827" s="100" t="s">
        <v>1633</v>
      </c>
      <c r="J827" s="12">
        <v>739</v>
      </c>
      <c r="K8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BOŚ.6743.739.2016.KŻ</v>
      </c>
      <c r="L827" s="11">
        <v>42618</v>
      </c>
      <c r="M827" s="12" t="s">
        <v>30</v>
      </c>
      <c r="N827" s="88">
        <f>IF($F827=dane!$B$8,6743+3,(IF($F827=dane!$B$9,6743+4,(IF($F827=dane!$B$10,6743+5,6743)))))</f>
        <v>6743</v>
      </c>
      <c r="O827" s="106"/>
    </row>
    <row r="828" spans="1:15" ht="45" x14ac:dyDescent="0.25">
      <c r="A828" s="79">
        <f>IF(zgłoszenia[[#This Row],[ID]]&gt;0,A827+1,"--")</f>
        <v>824</v>
      </c>
      <c r="B828" s="14" t="s">
        <v>36</v>
      </c>
      <c r="C828" s="87">
        <v>14469</v>
      </c>
      <c r="D828" s="13">
        <v>42576</v>
      </c>
      <c r="E828" s="98" t="s">
        <v>1635</v>
      </c>
      <c r="F828" s="12" t="s">
        <v>16</v>
      </c>
      <c r="G828" s="12" t="s">
        <v>28</v>
      </c>
      <c r="H828" s="99" t="s">
        <v>759</v>
      </c>
      <c r="I828" s="100" t="s">
        <v>1636</v>
      </c>
      <c r="J828" s="12">
        <v>738</v>
      </c>
      <c r="K8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BOŚ.6743.738.2016.KŻ</v>
      </c>
      <c r="L828" s="11">
        <v>42618</v>
      </c>
      <c r="M828" s="12" t="s">
        <v>30</v>
      </c>
      <c r="N828" s="88">
        <f>IF($F828=dane!$B$8,6743+3,(IF($F828=dane!$B$9,6743+4,(IF($F828=dane!$B$10,6743+5,6743)))))</f>
        <v>6743</v>
      </c>
      <c r="O828" s="106"/>
    </row>
    <row r="829" spans="1:15" ht="75" x14ac:dyDescent="0.25">
      <c r="A829" s="79">
        <f>IF(zgłoszenia[[#This Row],[ID]]&gt;0,A828+1,"--")</f>
        <v>825</v>
      </c>
      <c r="B829" s="14" t="s">
        <v>1178</v>
      </c>
      <c r="C829" s="87">
        <v>14470</v>
      </c>
      <c r="D829" s="13">
        <v>42576</v>
      </c>
      <c r="E829" s="98" t="s">
        <v>1637</v>
      </c>
      <c r="F829" s="12" t="s">
        <v>16</v>
      </c>
      <c r="G829" s="12" t="s">
        <v>28</v>
      </c>
      <c r="H829" s="99" t="s">
        <v>28</v>
      </c>
      <c r="I829" s="100" t="s">
        <v>1638</v>
      </c>
      <c r="J829" s="12">
        <v>717</v>
      </c>
      <c r="K8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BOŚ.6743.717.2016.EJ</v>
      </c>
      <c r="L829" s="11">
        <v>42594</v>
      </c>
      <c r="M829" s="12" t="s">
        <v>18</v>
      </c>
      <c r="N829" s="88">
        <f>IF($F829=dane!$B$8,6743+3,(IF($F829=dane!$B$9,6743+4,(IF($F829=dane!$B$10,6743+5,6743)))))</f>
        <v>6743</v>
      </c>
      <c r="O829" s="106"/>
    </row>
    <row r="830" spans="1:15" ht="30" x14ac:dyDescent="0.25">
      <c r="A830" s="79">
        <f>IF(zgłoszenia[[#This Row],[ID]]&gt;0,A829+1,"--")</f>
        <v>826</v>
      </c>
      <c r="B830" s="14" t="s">
        <v>209</v>
      </c>
      <c r="C830" s="87">
        <v>14543</v>
      </c>
      <c r="D830" s="13">
        <v>42577</v>
      </c>
      <c r="E830" s="98" t="s">
        <v>126</v>
      </c>
      <c r="F830" s="12" t="s">
        <v>16</v>
      </c>
      <c r="G830" s="12" t="s">
        <v>28</v>
      </c>
      <c r="H830" s="99" t="s">
        <v>635</v>
      </c>
      <c r="I830" s="100" t="s">
        <v>1639</v>
      </c>
      <c r="J830" s="12">
        <v>719</v>
      </c>
      <c r="K8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BOŚ.6743.719.2016.SR</v>
      </c>
      <c r="L830" s="11">
        <v>42580</v>
      </c>
      <c r="M830" s="12" t="s">
        <v>21</v>
      </c>
      <c r="N830" s="88">
        <f>IF($F830=dane!$B$8,6743+3,(IF($F830=dane!$B$9,6743+4,(IF($F830=dane!$B$10,6743+5,6743)))))</f>
        <v>6743</v>
      </c>
      <c r="O830" s="106"/>
    </row>
    <row r="831" spans="1:15" ht="60" x14ac:dyDescent="0.25">
      <c r="A831" s="79">
        <f>IF(zgłoszenia[[#This Row],[ID]]&gt;0,A830+1,"--")</f>
        <v>827</v>
      </c>
      <c r="B831" s="14" t="s">
        <v>43</v>
      </c>
      <c r="C831" s="87">
        <v>14538</v>
      </c>
      <c r="D831" s="13">
        <v>42577</v>
      </c>
      <c r="E831" s="98" t="s">
        <v>1640</v>
      </c>
      <c r="F831" s="12" t="s">
        <v>16</v>
      </c>
      <c r="G831" s="12" t="s">
        <v>20</v>
      </c>
      <c r="H831" s="99" t="s">
        <v>168</v>
      </c>
      <c r="I831" s="100" t="s">
        <v>169</v>
      </c>
      <c r="J831" s="12">
        <v>817</v>
      </c>
      <c r="K8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BOŚ.6743.817.2016.ŁD</v>
      </c>
      <c r="L831" s="11">
        <v>42601</v>
      </c>
      <c r="M831" s="12" t="s">
        <v>18</v>
      </c>
      <c r="N831" s="88">
        <f>IF($F831=dane!$B$8,6743+3,(IF($F831=dane!$B$9,6743+4,(IF($F831=dane!$B$10,6743+5,6743)))))</f>
        <v>6743</v>
      </c>
      <c r="O831" s="106"/>
    </row>
    <row r="832" spans="1:15" ht="60" x14ac:dyDescent="0.25">
      <c r="A832" s="79">
        <f>IF(zgłoszenia[[#This Row],[ID]]&gt;0,A831+1,"--")</f>
        <v>828</v>
      </c>
      <c r="B832" s="14" t="s">
        <v>36</v>
      </c>
      <c r="C832" s="87">
        <v>14466</v>
      </c>
      <c r="D832" s="13">
        <v>42576</v>
      </c>
      <c r="E832" s="98" t="s">
        <v>64</v>
      </c>
      <c r="F832" s="12" t="s">
        <v>82</v>
      </c>
      <c r="G832" s="12" t="s">
        <v>28</v>
      </c>
      <c r="H832" s="99" t="s">
        <v>155</v>
      </c>
      <c r="I832" s="100" t="s">
        <v>1641</v>
      </c>
      <c r="J832" s="12">
        <v>120</v>
      </c>
      <c r="K8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BOŚ.6746.120.2016.KŻ</v>
      </c>
      <c r="L832" s="11">
        <v>42621</v>
      </c>
      <c r="M832" s="12" t="s">
        <v>18</v>
      </c>
      <c r="N832" s="88">
        <f>IF($F832=dane!$B$8,6743+3,(IF($F832=dane!$B$9,6743+4,(IF($F832=dane!$B$10,6743+5,6743)))))</f>
        <v>6746</v>
      </c>
      <c r="O832" s="106"/>
    </row>
    <row r="833" spans="1:15" ht="60" x14ac:dyDescent="0.25">
      <c r="A833" s="79">
        <f>IF(zgłoszenia[[#This Row],[ID]]&gt;0,A832+1,"--")</f>
        <v>829</v>
      </c>
      <c r="B833" s="14" t="s">
        <v>37</v>
      </c>
      <c r="C833" s="87">
        <v>14635</v>
      </c>
      <c r="D833" s="13">
        <v>42578</v>
      </c>
      <c r="E833" s="98" t="s">
        <v>64</v>
      </c>
      <c r="F833" s="12" t="s">
        <v>82</v>
      </c>
      <c r="G833" s="12" t="s">
        <v>32</v>
      </c>
      <c r="H833" s="99" t="s">
        <v>67</v>
      </c>
      <c r="I833" s="100" t="s">
        <v>1642</v>
      </c>
      <c r="J833" s="12">
        <v>126</v>
      </c>
      <c r="K8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BOŚ.6746.126.2016.AŁ</v>
      </c>
      <c r="L833" s="11">
        <v>42605</v>
      </c>
      <c r="M833" s="12" t="s">
        <v>18</v>
      </c>
      <c r="N833" s="88">
        <f>IF($F833=dane!$B$8,6743+3,(IF($F833=dane!$B$9,6743+4,(IF($F833=dane!$B$10,6743+5,6743)))))</f>
        <v>6746</v>
      </c>
      <c r="O833" s="106"/>
    </row>
    <row r="834" spans="1:15" ht="60" x14ac:dyDescent="0.25">
      <c r="A834" s="79">
        <f>IF(zgłoszenia[[#This Row],[ID]]&gt;0,A833+1,"--")</f>
        <v>830</v>
      </c>
      <c r="B834" s="14" t="s">
        <v>43</v>
      </c>
      <c r="C834" s="87">
        <v>14677</v>
      </c>
      <c r="D834" s="13">
        <v>42578</v>
      </c>
      <c r="E834" s="98" t="s">
        <v>569</v>
      </c>
      <c r="F834" s="12" t="s">
        <v>81</v>
      </c>
      <c r="G834" s="12" t="s">
        <v>20</v>
      </c>
      <c r="H834" s="99" t="s">
        <v>1643</v>
      </c>
      <c r="I834" s="100" t="s">
        <v>1644</v>
      </c>
      <c r="J834" s="12">
        <v>52</v>
      </c>
      <c r="K8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BOŚ.6748.52.2016.ŁD</v>
      </c>
      <c r="L834" s="11">
        <v>42607</v>
      </c>
      <c r="M834" s="12" t="s">
        <v>18</v>
      </c>
      <c r="N834" s="88">
        <f>IF($F834=dane!$B$8,6743+3,(IF($F834=dane!$B$9,6743+4,(IF($F834=dane!$B$10,6743+5,6743)))))</f>
        <v>6748</v>
      </c>
      <c r="O834" s="106"/>
    </row>
    <row r="835" spans="1:15" ht="30" x14ac:dyDescent="0.25">
      <c r="A835" s="79">
        <f>IF(zgłoszenia[[#This Row],[ID]]&gt;0,A834+1,"--")</f>
        <v>831</v>
      </c>
      <c r="B835" s="14" t="s">
        <v>37</v>
      </c>
      <c r="C835" s="87">
        <v>14672</v>
      </c>
      <c r="D835" s="13">
        <v>42578</v>
      </c>
      <c r="E835" s="98" t="s">
        <v>1645</v>
      </c>
      <c r="F835" s="12" t="s">
        <v>27</v>
      </c>
      <c r="G835" s="12" t="s">
        <v>28</v>
      </c>
      <c r="H835" s="99" t="s">
        <v>28</v>
      </c>
      <c r="I835" s="100" t="s">
        <v>1646</v>
      </c>
      <c r="J835" s="12">
        <v>825</v>
      </c>
      <c r="K8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BOŚ.6743.825.2016.AŁ</v>
      </c>
      <c r="L835" s="11">
        <v>42614</v>
      </c>
      <c r="M835" s="12"/>
      <c r="N835" s="88">
        <f>IF($F835=dane!$B$8,6743+3,(IF($F835=dane!$B$9,6743+4,(IF($F835=dane!$B$10,6743+5,6743)))))</f>
        <v>6743</v>
      </c>
      <c r="O835" s="106"/>
    </row>
    <row r="836" spans="1:15" ht="60" x14ac:dyDescent="0.25">
      <c r="A836" s="79">
        <f>IF(zgłoszenia[[#This Row],[ID]]&gt;0,A835+1,"--")</f>
        <v>832</v>
      </c>
      <c r="B836" s="14" t="s">
        <v>1178</v>
      </c>
      <c r="C836" s="87">
        <v>14678</v>
      </c>
      <c r="D836" s="13">
        <v>42578</v>
      </c>
      <c r="E836" s="98" t="s">
        <v>1647</v>
      </c>
      <c r="F836" s="12" t="s">
        <v>80</v>
      </c>
      <c r="G836" s="12" t="s">
        <v>28</v>
      </c>
      <c r="H836" s="99" t="s">
        <v>28</v>
      </c>
      <c r="I836" s="100" t="s">
        <v>1648</v>
      </c>
      <c r="J836" s="12">
        <v>3</v>
      </c>
      <c r="K8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BOŚ.6747.3.2016.EJ</v>
      </c>
      <c r="L836" s="11">
        <v>42594</v>
      </c>
      <c r="M836" s="12" t="s">
        <v>18</v>
      </c>
      <c r="N836" s="88">
        <f>IF($F836=dane!$B$8,6743+3,(IF($F836=dane!$B$9,6743+4,(IF($F836=dane!$B$10,6743+5,6743)))))</f>
        <v>6747</v>
      </c>
      <c r="O836" s="106"/>
    </row>
    <row r="837" spans="1:15" ht="60" x14ac:dyDescent="0.25">
      <c r="A837" s="79">
        <f>IF(zgłoszenia[[#This Row],[ID]]&gt;0,A836+1,"--")</f>
        <v>833</v>
      </c>
      <c r="B837" s="14" t="s">
        <v>209</v>
      </c>
      <c r="C837" s="87">
        <v>14679</v>
      </c>
      <c r="D837" s="13">
        <v>42578</v>
      </c>
      <c r="E837" s="98" t="s">
        <v>64</v>
      </c>
      <c r="F837" s="12" t="s">
        <v>82</v>
      </c>
      <c r="G837" s="12" t="s">
        <v>20</v>
      </c>
      <c r="H837" s="99" t="s">
        <v>246</v>
      </c>
      <c r="I837" s="100" t="s">
        <v>1649</v>
      </c>
      <c r="J837" s="12">
        <v>114</v>
      </c>
      <c r="K8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BOŚ.6746.114.2016.SR</v>
      </c>
      <c r="L837" s="11">
        <v>42604</v>
      </c>
      <c r="M837" s="12" t="s">
        <v>18</v>
      </c>
      <c r="N837" s="88">
        <f>IF($F837=dane!$B$8,6743+3,(IF($F837=dane!$B$9,6743+4,(IF($F837=dane!$B$10,6743+5,6743)))))</f>
        <v>6746</v>
      </c>
      <c r="O837" s="106">
        <v>1</v>
      </c>
    </row>
    <row r="838" spans="1:15" ht="105" x14ac:dyDescent="0.25">
      <c r="A838" s="79">
        <f>IF(zgłoszenia[[#This Row],[ID]]&gt;0,A837+1,"--")</f>
        <v>834</v>
      </c>
      <c r="B838" s="14" t="s">
        <v>12</v>
      </c>
      <c r="C838" s="87">
        <v>14652</v>
      </c>
      <c r="D838" s="13">
        <v>42578</v>
      </c>
      <c r="E838" s="98" t="s">
        <v>1650</v>
      </c>
      <c r="F838" s="12" t="s">
        <v>16</v>
      </c>
      <c r="G838" s="12" t="s">
        <v>28</v>
      </c>
      <c r="H838" s="99" t="s">
        <v>129</v>
      </c>
      <c r="I838" s="100" t="s">
        <v>1023</v>
      </c>
      <c r="J838" s="12">
        <v>794</v>
      </c>
      <c r="K8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BOŚ.6743.794.2016.WŚ</v>
      </c>
      <c r="L838" s="11">
        <v>42628</v>
      </c>
      <c r="M838" s="12" t="s">
        <v>18</v>
      </c>
      <c r="N838" s="88">
        <f>IF($F838=dane!$B$8,6743+3,(IF($F838=dane!$B$9,6743+4,(IF($F838=dane!$B$10,6743+5,6743)))))</f>
        <v>6743</v>
      </c>
      <c r="O838" s="106"/>
    </row>
    <row r="839" spans="1:15" ht="105" x14ac:dyDescent="0.25">
      <c r="A839" s="79">
        <f>IF(zgłoszenia[[#This Row],[ID]]&gt;0,A838+1,"--")</f>
        <v>835</v>
      </c>
      <c r="B839" s="14" t="s">
        <v>12</v>
      </c>
      <c r="C839" s="87">
        <v>14653</v>
      </c>
      <c r="D839" s="13">
        <v>42578</v>
      </c>
      <c r="E839" s="98" t="s">
        <v>1651</v>
      </c>
      <c r="F839" s="12" t="s">
        <v>16</v>
      </c>
      <c r="G839" s="12" t="s">
        <v>28</v>
      </c>
      <c r="H839" s="99" t="s">
        <v>129</v>
      </c>
      <c r="I839" s="100" t="s">
        <v>1023</v>
      </c>
      <c r="J839" s="12">
        <v>795</v>
      </c>
      <c r="K8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BOŚ.6743.795.2016.WŚ</v>
      </c>
      <c r="L839" s="11">
        <v>42628</v>
      </c>
      <c r="M839" s="12" t="s">
        <v>18</v>
      </c>
      <c r="N839" s="88">
        <f>IF($F839=dane!$B$8,6743+3,(IF($F839=dane!$B$9,6743+4,(IF($F839=dane!$B$10,6743+5,6743)))))</f>
        <v>6743</v>
      </c>
      <c r="O839" s="106"/>
    </row>
    <row r="840" spans="1:15" ht="105" x14ac:dyDescent="0.25">
      <c r="A840" s="79">
        <f>IF(zgłoszenia[[#This Row],[ID]]&gt;0,A839+1,"--")</f>
        <v>836</v>
      </c>
      <c r="B840" s="14" t="s">
        <v>12</v>
      </c>
      <c r="C840" s="87">
        <v>14654</v>
      </c>
      <c r="D840" s="13">
        <v>42578</v>
      </c>
      <c r="E840" s="98" t="s">
        <v>1652</v>
      </c>
      <c r="F840" s="12" t="s">
        <v>16</v>
      </c>
      <c r="G840" s="12" t="s">
        <v>28</v>
      </c>
      <c r="H840" s="99" t="s">
        <v>129</v>
      </c>
      <c r="I840" s="100" t="s">
        <v>1023</v>
      </c>
      <c r="J840" s="12">
        <v>796</v>
      </c>
      <c r="K8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BOŚ.6743.796.2016.WŚ</v>
      </c>
      <c r="L840" s="11">
        <v>42628</v>
      </c>
      <c r="M840" s="12" t="s">
        <v>18</v>
      </c>
      <c r="N840" s="88">
        <f>IF($F840=dane!$B$8,6743+3,(IF($F840=dane!$B$9,6743+4,(IF($F840=dane!$B$10,6743+5,6743)))))</f>
        <v>6743</v>
      </c>
      <c r="O840" s="106"/>
    </row>
    <row r="841" spans="1:15" ht="105" x14ac:dyDescent="0.25">
      <c r="A841" s="79">
        <f>IF(zgłoszenia[[#This Row],[ID]]&gt;0,A840+1,"--")</f>
        <v>837</v>
      </c>
      <c r="B841" s="14" t="s">
        <v>12</v>
      </c>
      <c r="C841" s="87">
        <v>14655</v>
      </c>
      <c r="D841" s="13">
        <v>42578</v>
      </c>
      <c r="E841" s="98" t="s">
        <v>1653</v>
      </c>
      <c r="F841" s="12" t="s">
        <v>16</v>
      </c>
      <c r="G841" s="12" t="s">
        <v>28</v>
      </c>
      <c r="H841" s="99" t="s">
        <v>129</v>
      </c>
      <c r="I841" s="100" t="s">
        <v>1023</v>
      </c>
      <c r="J841" s="12">
        <v>797</v>
      </c>
      <c r="K8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BOŚ.6743.797.2016.WŚ</v>
      </c>
      <c r="L841" s="11">
        <v>42628</v>
      </c>
      <c r="M841" s="12" t="s">
        <v>18</v>
      </c>
      <c r="N841" s="88">
        <f>IF($F841=dane!$B$8,6743+3,(IF($F841=dane!$B$9,6743+4,(IF($F841=dane!$B$10,6743+5,6743)))))</f>
        <v>6743</v>
      </c>
      <c r="O841" s="106"/>
    </row>
    <row r="842" spans="1:15" ht="105" x14ac:dyDescent="0.25">
      <c r="A842" s="79">
        <f>IF(zgłoszenia[[#This Row],[ID]]&gt;0,A841+1,"--")</f>
        <v>838</v>
      </c>
      <c r="B842" s="14" t="s">
        <v>12</v>
      </c>
      <c r="C842" s="87">
        <v>14656</v>
      </c>
      <c r="D842" s="13">
        <v>42578</v>
      </c>
      <c r="E842" s="98" t="s">
        <v>1650</v>
      </c>
      <c r="F842" s="12" t="s">
        <v>16</v>
      </c>
      <c r="G842" s="12" t="s">
        <v>28</v>
      </c>
      <c r="H842" s="99" t="s">
        <v>129</v>
      </c>
      <c r="I842" s="100" t="s">
        <v>342</v>
      </c>
      <c r="J842" s="12">
        <v>798</v>
      </c>
      <c r="K8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BOŚ.6743.798.2016.WŚ</v>
      </c>
      <c r="L842" s="11">
        <v>42628</v>
      </c>
      <c r="M842" s="12" t="s">
        <v>18</v>
      </c>
      <c r="N842" s="88">
        <f>IF($F842=dane!$B$8,6743+3,(IF($F842=dane!$B$9,6743+4,(IF($F842=dane!$B$10,6743+5,6743)))))</f>
        <v>6743</v>
      </c>
      <c r="O842" s="106"/>
    </row>
    <row r="843" spans="1:15" ht="105" x14ac:dyDescent="0.25">
      <c r="A843" s="79">
        <f>IF(zgłoszenia[[#This Row],[ID]]&gt;0,A842+1,"--")</f>
        <v>839</v>
      </c>
      <c r="B843" s="14" t="s">
        <v>12</v>
      </c>
      <c r="C843" s="87">
        <v>14657</v>
      </c>
      <c r="D843" s="13">
        <v>42578</v>
      </c>
      <c r="E843" s="98" t="s">
        <v>1651</v>
      </c>
      <c r="F843" s="12" t="s">
        <v>16</v>
      </c>
      <c r="G843" s="12" t="s">
        <v>28</v>
      </c>
      <c r="H843" s="99" t="s">
        <v>129</v>
      </c>
      <c r="I843" s="100" t="s">
        <v>342</v>
      </c>
      <c r="J843" s="12">
        <v>799</v>
      </c>
      <c r="K8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BOŚ.6743.799.2016.WŚ</v>
      </c>
      <c r="L843" s="11">
        <v>42628</v>
      </c>
      <c r="M843" s="12" t="s">
        <v>18</v>
      </c>
      <c r="N843" s="88">
        <f>IF($F843=dane!$B$8,6743+3,(IF($F843=dane!$B$9,6743+4,(IF($F843=dane!$B$10,6743+5,6743)))))</f>
        <v>6743</v>
      </c>
      <c r="O843" s="106"/>
    </row>
    <row r="844" spans="1:15" ht="105" x14ac:dyDescent="0.25">
      <c r="A844" s="79">
        <f>IF(zgłoszenia[[#This Row],[ID]]&gt;0,A843+1,"--")</f>
        <v>840</v>
      </c>
      <c r="B844" s="14" t="s">
        <v>12</v>
      </c>
      <c r="C844" s="87">
        <v>14658</v>
      </c>
      <c r="D844" s="13">
        <v>42578</v>
      </c>
      <c r="E844" s="98" t="s">
        <v>1652</v>
      </c>
      <c r="F844" s="12" t="s">
        <v>16</v>
      </c>
      <c r="G844" s="12" t="s">
        <v>28</v>
      </c>
      <c r="H844" s="99" t="s">
        <v>129</v>
      </c>
      <c r="I844" s="100" t="s">
        <v>342</v>
      </c>
      <c r="J844" s="12">
        <v>800</v>
      </c>
      <c r="K8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BOŚ.6743.800.2016.WŚ</v>
      </c>
      <c r="L844" s="11">
        <v>42628</v>
      </c>
      <c r="M844" s="12" t="s">
        <v>18</v>
      </c>
      <c r="N844" s="88">
        <f>IF($F844=dane!$B$8,6743+3,(IF($F844=dane!$B$9,6743+4,(IF($F844=dane!$B$10,6743+5,6743)))))</f>
        <v>6743</v>
      </c>
      <c r="O844" s="106"/>
    </row>
    <row r="845" spans="1:15" ht="105" x14ac:dyDescent="0.25">
      <c r="A845" s="79">
        <f>IF(zgłoszenia[[#This Row],[ID]]&gt;0,A844+1,"--")</f>
        <v>841</v>
      </c>
      <c r="B845" s="14" t="s">
        <v>12</v>
      </c>
      <c r="C845" s="87">
        <v>14659</v>
      </c>
      <c r="D845" s="13">
        <v>42578</v>
      </c>
      <c r="E845" s="98" t="s">
        <v>1653</v>
      </c>
      <c r="F845" s="12" t="s">
        <v>16</v>
      </c>
      <c r="G845" s="12" t="s">
        <v>28</v>
      </c>
      <c r="H845" s="99" t="s">
        <v>129</v>
      </c>
      <c r="I845" s="100" t="s">
        <v>342</v>
      </c>
      <c r="J845" s="12">
        <v>801</v>
      </c>
      <c r="K8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BOŚ.6743.801.2016.WŚ</v>
      </c>
      <c r="L845" s="11">
        <v>42628</v>
      </c>
      <c r="M845" s="12" t="s">
        <v>18</v>
      </c>
      <c r="N845" s="88">
        <f>IF($F845=dane!$B$8,6743+3,(IF($F845=dane!$B$9,6743+4,(IF($F845=dane!$B$10,6743+5,6743)))))</f>
        <v>6743</v>
      </c>
      <c r="O845" s="106"/>
    </row>
    <row r="846" spans="1:15" ht="105" x14ac:dyDescent="0.25">
      <c r="A846" s="79">
        <f>IF(zgłoszenia[[#This Row],[ID]]&gt;0,A845+1,"--")</f>
        <v>842</v>
      </c>
      <c r="B846" s="14" t="s">
        <v>12</v>
      </c>
      <c r="C846" s="87">
        <v>14660</v>
      </c>
      <c r="D846" s="13">
        <v>42578</v>
      </c>
      <c r="E846" s="98" t="s">
        <v>1654</v>
      </c>
      <c r="F846" s="12" t="s">
        <v>16</v>
      </c>
      <c r="G846" s="12" t="s">
        <v>28</v>
      </c>
      <c r="H846" s="99" t="s">
        <v>129</v>
      </c>
      <c r="I846" s="100" t="s">
        <v>342</v>
      </c>
      <c r="J846" s="12">
        <v>802</v>
      </c>
      <c r="K8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BOŚ.6743.802.2016.WŚ</v>
      </c>
      <c r="L846" s="11">
        <v>42628</v>
      </c>
      <c r="M846" s="12" t="s">
        <v>18</v>
      </c>
      <c r="N846" s="88">
        <f>IF($F846=dane!$B$8,6743+3,(IF($F846=dane!$B$9,6743+4,(IF($F846=dane!$B$10,6743+5,6743)))))</f>
        <v>6743</v>
      </c>
      <c r="O846" s="106"/>
    </row>
    <row r="847" spans="1:15" ht="105" x14ac:dyDescent="0.25">
      <c r="A847" s="79">
        <f>IF(zgłoszenia[[#This Row],[ID]]&gt;0,A846+1,"--")</f>
        <v>843</v>
      </c>
      <c r="B847" s="14" t="s">
        <v>12</v>
      </c>
      <c r="C847" s="87">
        <v>14661</v>
      </c>
      <c r="D847" s="13">
        <v>42578</v>
      </c>
      <c r="E847" s="98" t="s">
        <v>1655</v>
      </c>
      <c r="F847" s="12" t="s">
        <v>16</v>
      </c>
      <c r="G847" s="12" t="s">
        <v>28</v>
      </c>
      <c r="H847" s="99" t="s">
        <v>129</v>
      </c>
      <c r="I847" s="100" t="s">
        <v>342</v>
      </c>
      <c r="J847" s="12">
        <v>803</v>
      </c>
      <c r="K8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BOŚ.6743.803.2016.WŚ</v>
      </c>
      <c r="L847" s="11">
        <v>42628</v>
      </c>
      <c r="M847" s="12" t="s">
        <v>18</v>
      </c>
      <c r="N847" s="88">
        <f>IF($F847=dane!$B$8,6743+3,(IF($F847=dane!$B$9,6743+4,(IF($F847=dane!$B$10,6743+5,6743)))))</f>
        <v>6743</v>
      </c>
      <c r="O847" s="106"/>
    </row>
    <row r="848" spans="1:15" ht="105" x14ac:dyDescent="0.25">
      <c r="A848" s="79">
        <f>IF(zgłoszenia[[#This Row],[ID]]&gt;0,A847+1,"--")</f>
        <v>844</v>
      </c>
      <c r="B848" s="14" t="s">
        <v>12</v>
      </c>
      <c r="C848" s="87">
        <v>14662</v>
      </c>
      <c r="D848" s="13">
        <v>42578</v>
      </c>
      <c r="E848" s="98" t="s">
        <v>1656</v>
      </c>
      <c r="F848" s="12" t="s">
        <v>16</v>
      </c>
      <c r="G848" s="12" t="s">
        <v>28</v>
      </c>
      <c r="H848" s="99" t="s">
        <v>129</v>
      </c>
      <c r="I848" s="100" t="s">
        <v>342</v>
      </c>
      <c r="J848" s="12">
        <v>804</v>
      </c>
      <c r="K8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BOŚ.6743.804.2016.WŚ</v>
      </c>
      <c r="L848" s="11">
        <v>42628</v>
      </c>
      <c r="M848" s="12" t="s">
        <v>18</v>
      </c>
      <c r="N848" s="88">
        <f>IF($F848=dane!$B$8,6743+3,(IF($F848=dane!$B$9,6743+4,(IF($F848=dane!$B$10,6743+5,6743)))))</f>
        <v>6743</v>
      </c>
      <c r="O848" s="106"/>
    </row>
    <row r="849" spans="1:15" ht="105" x14ac:dyDescent="0.25">
      <c r="A849" s="79">
        <f>IF(zgłoszenia[[#This Row],[ID]]&gt;0,A848+1,"--")</f>
        <v>845</v>
      </c>
      <c r="B849" s="14" t="s">
        <v>12</v>
      </c>
      <c r="C849" s="87">
        <v>14663</v>
      </c>
      <c r="D849" s="13">
        <v>42578</v>
      </c>
      <c r="E849" s="98" t="s">
        <v>1650</v>
      </c>
      <c r="F849" s="12" t="s">
        <v>16</v>
      </c>
      <c r="G849" s="12" t="s">
        <v>28</v>
      </c>
      <c r="H849" s="99" t="s">
        <v>129</v>
      </c>
      <c r="I849" s="100" t="s">
        <v>853</v>
      </c>
      <c r="J849" s="12">
        <v>805</v>
      </c>
      <c r="K8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BOŚ.6743.805.2016.WŚ</v>
      </c>
      <c r="L849" s="11">
        <v>42628</v>
      </c>
      <c r="M849" s="12" t="s">
        <v>18</v>
      </c>
      <c r="N849" s="88">
        <f>IF($F849=dane!$B$8,6743+3,(IF($F849=dane!$B$9,6743+4,(IF($F849=dane!$B$10,6743+5,6743)))))</f>
        <v>6743</v>
      </c>
      <c r="O849" s="106"/>
    </row>
    <row r="850" spans="1:15" ht="105" x14ac:dyDescent="0.25">
      <c r="A850" s="79">
        <f>IF(zgłoszenia[[#This Row],[ID]]&gt;0,A849+1,"--")</f>
        <v>846</v>
      </c>
      <c r="B850" s="14" t="s">
        <v>12</v>
      </c>
      <c r="C850" s="87">
        <v>14664</v>
      </c>
      <c r="D850" s="13">
        <v>42578</v>
      </c>
      <c r="E850" s="98" t="s">
        <v>1651</v>
      </c>
      <c r="F850" s="12" t="s">
        <v>16</v>
      </c>
      <c r="G850" s="12" t="s">
        <v>28</v>
      </c>
      <c r="H850" s="99" t="s">
        <v>129</v>
      </c>
      <c r="I850" s="100" t="s">
        <v>853</v>
      </c>
      <c r="J850" s="12">
        <v>806</v>
      </c>
      <c r="K8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BOŚ.6743.806.2016.WŚ</v>
      </c>
      <c r="L850" s="11">
        <v>42628</v>
      </c>
      <c r="M850" s="12" t="s">
        <v>18</v>
      </c>
      <c r="N850" s="88">
        <f>IF($F850=dane!$B$8,6743+3,(IF($F850=dane!$B$9,6743+4,(IF($F850=dane!$B$10,6743+5,6743)))))</f>
        <v>6743</v>
      </c>
      <c r="O850" s="106"/>
    </row>
    <row r="851" spans="1:15" ht="105" x14ac:dyDescent="0.25">
      <c r="A851" s="79">
        <f>IF(zgłoszenia[[#This Row],[ID]]&gt;0,A850+1,"--")</f>
        <v>847</v>
      </c>
      <c r="B851" s="14" t="s">
        <v>12</v>
      </c>
      <c r="C851" s="87">
        <v>14665</v>
      </c>
      <c r="D851" s="13">
        <v>42578</v>
      </c>
      <c r="E851" s="98" t="s">
        <v>1652</v>
      </c>
      <c r="F851" s="12" t="s">
        <v>16</v>
      </c>
      <c r="G851" s="12" t="s">
        <v>28</v>
      </c>
      <c r="H851" s="99" t="s">
        <v>129</v>
      </c>
      <c r="I851" s="100" t="s">
        <v>853</v>
      </c>
      <c r="J851" s="12">
        <v>807</v>
      </c>
      <c r="K8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BOŚ.6743.807.2016.WŚ</v>
      </c>
      <c r="L851" s="11">
        <v>42628</v>
      </c>
      <c r="M851" s="12" t="s">
        <v>18</v>
      </c>
      <c r="N851" s="88">
        <f>IF($F851=dane!$B$8,6743+3,(IF($F851=dane!$B$9,6743+4,(IF($F851=dane!$B$10,6743+5,6743)))))</f>
        <v>6743</v>
      </c>
      <c r="O851" s="106"/>
    </row>
    <row r="852" spans="1:15" ht="105" x14ac:dyDescent="0.25">
      <c r="A852" s="79">
        <f>IF(zgłoszenia[[#This Row],[ID]]&gt;0,A851+1,"--")</f>
        <v>848</v>
      </c>
      <c r="B852" s="14" t="s">
        <v>12</v>
      </c>
      <c r="C852" s="87">
        <v>14666</v>
      </c>
      <c r="D852" s="13">
        <v>42578</v>
      </c>
      <c r="E852" s="98" t="s">
        <v>1653</v>
      </c>
      <c r="F852" s="12" t="s">
        <v>16</v>
      </c>
      <c r="G852" s="12" t="s">
        <v>28</v>
      </c>
      <c r="H852" s="99" t="s">
        <v>129</v>
      </c>
      <c r="I852" s="100" t="s">
        <v>853</v>
      </c>
      <c r="J852" s="12">
        <v>808</v>
      </c>
      <c r="K8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BOŚ.6743.808.2016.WŚ</v>
      </c>
      <c r="L852" s="11">
        <v>42628</v>
      </c>
      <c r="M852" s="12" t="s">
        <v>18</v>
      </c>
      <c r="N852" s="88">
        <f>IF($F852=dane!$B$8,6743+3,(IF($F852=dane!$B$9,6743+4,(IF($F852=dane!$B$10,6743+5,6743)))))</f>
        <v>6743</v>
      </c>
      <c r="O852" s="106"/>
    </row>
    <row r="853" spans="1:15" ht="105" x14ac:dyDescent="0.25">
      <c r="A853" s="79">
        <f>IF(zgłoszenia[[#This Row],[ID]]&gt;0,A852+1,"--")</f>
        <v>849</v>
      </c>
      <c r="B853" s="14" t="s">
        <v>12</v>
      </c>
      <c r="C853" s="87">
        <v>14667</v>
      </c>
      <c r="D853" s="13">
        <v>42578</v>
      </c>
      <c r="E853" s="98" t="s">
        <v>1654</v>
      </c>
      <c r="F853" s="12" t="s">
        <v>16</v>
      </c>
      <c r="G853" s="12" t="s">
        <v>28</v>
      </c>
      <c r="H853" s="99" t="s">
        <v>129</v>
      </c>
      <c r="I853" s="100" t="s">
        <v>853</v>
      </c>
      <c r="J853" s="12">
        <v>809</v>
      </c>
      <c r="K8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BOŚ.6743.809.2016.WŚ</v>
      </c>
      <c r="L853" s="11">
        <v>42628</v>
      </c>
      <c r="M853" s="12" t="s">
        <v>18</v>
      </c>
      <c r="N853" s="88">
        <f>IF($F853=dane!$B$8,6743+3,(IF($F853=dane!$B$9,6743+4,(IF($F853=dane!$B$10,6743+5,6743)))))</f>
        <v>6743</v>
      </c>
      <c r="O853" s="106"/>
    </row>
    <row r="854" spans="1:15" ht="105" x14ac:dyDescent="0.25">
      <c r="A854" s="79">
        <f>IF(zgłoszenia[[#This Row],[ID]]&gt;0,A853+1,"--")</f>
        <v>850</v>
      </c>
      <c r="B854" s="14" t="s">
        <v>12</v>
      </c>
      <c r="C854" s="87">
        <v>14668</v>
      </c>
      <c r="D854" s="13">
        <v>42578</v>
      </c>
      <c r="E854" s="98" t="s">
        <v>1655</v>
      </c>
      <c r="F854" s="12" t="s">
        <v>16</v>
      </c>
      <c r="G854" s="12" t="s">
        <v>28</v>
      </c>
      <c r="H854" s="99" t="s">
        <v>129</v>
      </c>
      <c r="I854" s="100" t="s">
        <v>853</v>
      </c>
      <c r="J854" s="12">
        <v>810</v>
      </c>
      <c r="K8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BOŚ.6743.810.2016.WŚ</v>
      </c>
      <c r="L854" s="11">
        <v>42628</v>
      </c>
      <c r="M854" s="12" t="s">
        <v>18</v>
      </c>
      <c r="N854" s="88">
        <f>IF($F854=dane!$B$8,6743+3,(IF($F854=dane!$B$9,6743+4,(IF($F854=dane!$B$10,6743+5,6743)))))</f>
        <v>6743</v>
      </c>
      <c r="O854" s="106"/>
    </row>
    <row r="855" spans="1:15" ht="105" x14ac:dyDescent="0.25">
      <c r="A855" s="79">
        <f>IF(zgłoszenia[[#This Row],[ID]]&gt;0,A854+1,"--")</f>
        <v>851</v>
      </c>
      <c r="B855" s="14" t="s">
        <v>12</v>
      </c>
      <c r="C855" s="87">
        <v>14669</v>
      </c>
      <c r="D855" s="13">
        <v>42578</v>
      </c>
      <c r="E855" s="98" t="s">
        <v>1656</v>
      </c>
      <c r="F855" s="12" t="s">
        <v>16</v>
      </c>
      <c r="G855" s="12" t="s">
        <v>28</v>
      </c>
      <c r="H855" s="99" t="s">
        <v>129</v>
      </c>
      <c r="I855" s="100" t="s">
        <v>853</v>
      </c>
      <c r="J855" s="12">
        <v>811</v>
      </c>
      <c r="K8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BOŚ.6743.811.2016.WŚ</v>
      </c>
      <c r="L855" s="11">
        <v>42628</v>
      </c>
      <c r="M855" s="12" t="s">
        <v>18</v>
      </c>
      <c r="N855" s="88">
        <f>IF($F855=dane!$B$8,6743+3,(IF($F855=dane!$B$9,6743+4,(IF($F855=dane!$B$10,6743+5,6743)))))</f>
        <v>6743</v>
      </c>
      <c r="O855" s="106"/>
    </row>
    <row r="856" spans="1:15" ht="60" x14ac:dyDescent="0.25">
      <c r="A856" s="79">
        <f>IF(zgłoszenia[[#This Row],[ID]]&gt;0,A855+1,"--")</f>
        <v>852</v>
      </c>
      <c r="B856" s="14" t="s">
        <v>36</v>
      </c>
      <c r="C856" s="87">
        <v>14734</v>
      </c>
      <c r="D856" s="13">
        <v>42579</v>
      </c>
      <c r="E856" s="98" t="s">
        <v>1657</v>
      </c>
      <c r="F856" s="12" t="s">
        <v>16</v>
      </c>
      <c r="G856" s="12" t="s">
        <v>28</v>
      </c>
      <c r="H856" s="99" t="s">
        <v>129</v>
      </c>
      <c r="I856" s="100" t="s">
        <v>1004</v>
      </c>
      <c r="J856" s="12">
        <v>740</v>
      </c>
      <c r="K8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BOŚ.6743.740.2016.KŻ</v>
      </c>
      <c r="L856" s="11">
        <v>42643</v>
      </c>
      <c r="M856" s="12" t="s">
        <v>18</v>
      </c>
      <c r="N856" s="88">
        <f>IF($F856=dane!$B$8,6743+3,(IF($F856=dane!$B$9,6743+4,(IF($F856=dane!$B$10,6743+5,6743)))))</f>
        <v>6743</v>
      </c>
      <c r="O856" s="106"/>
    </row>
    <row r="857" spans="1:15" ht="60" x14ac:dyDescent="0.25">
      <c r="A857" s="79">
        <f>IF(zgłoszenia[[#This Row],[ID]]&gt;0,A856+1,"--")</f>
        <v>853</v>
      </c>
      <c r="B857" s="14" t="s">
        <v>11</v>
      </c>
      <c r="C857" s="87">
        <v>14797</v>
      </c>
      <c r="D857" s="13">
        <v>42580</v>
      </c>
      <c r="E857" s="98" t="s">
        <v>1683</v>
      </c>
      <c r="F857" s="12" t="s">
        <v>24</v>
      </c>
      <c r="G857" s="12" t="s">
        <v>17</v>
      </c>
      <c r="H857" s="99" t="s">
        <v>1658</v>
      </c>
      <c r="I857" s="100" t="s">
        <v>1659</v>
      </c>
      <c r="J857" s="12">
        <v>723</v>
      </c>
      <c r="K8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BOŚ.6743.723.2016.AA</v>
      </c>
      <c r="L857" s="11">
        <v>42584</v>
      </c>
      <c r="M857" s="12" t="s">
        <v>18</v>
      </c>
      <c r="N857" s="88">
        <f>IF($F857=dane!$B$8,6743+3,(IF($F857=dane!$B$9,6743+4,(IF($F857=dane!$B$10,6743+5,6743)))))</f>
        <v>6743</v>
      </c>
      <c r="O857" s="106"/>
    </row>
    <row r="858" spans="1:15" ht="75" x14ac:dyDescent="0.25">
      <c r="A858" s="79">
        <f>IF(zgłoszenia[[#This Row],[ID]]&gt;0,A857+1,"--")</f>
        <v>854</v>
      </c>
      <c r="B858" s="14" t="s">
        <v>11</v>
      </c>
      <c r="C858" s="87">
        <v>14814</v>
      </c>
      <c r="D858" s="13">
        <v>42580</v>
      </c>
      <c r="E858" s="98" t="s">
        <v>1661</v>
      </c>
      <c r="F858" s="12" t="s">
        <v>16</v>
      </c>
      <c r="G858" s="12" t="s">
        <v>31</v>
      </c>
      <c r="H858" s="99" t="s">
        <v>617</v>
      </c>
      <c r="I858" s="100" t="s">
        <v>1660</v>
      </c>
      <c r="J858" s="12">
        <v>725</v>
      </c>
      <c r="K8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BOŚ.6743.725.2016.AA</v>
      </c>
      <c r="L858" s="11">
        <v>42592</v>
      </c>
      <c r="M858" s="12" t="s">
        <v>18</v>
      </c>
      <c r="N858" s="88">
        <f>IF($F858=dane!$B$8,6743+3,(IF($F858=dane!$B$9,6743+4,(IF($F858=dane!$B$10,6743+5,6743)))))</f>
        <v>6743</v>
      </c>
      <c r="O858" s="106"/>
    </row>
    <row r="859" spans="1:15" ht="60" x14ac:dyDescent="0.25">
      <c r="A859" s="79">
        <f>IF(zgłoszenia[[#This Row],[ID]]&gt;0,A858+1,"--")</f>
        <v>855</v>
      </c>
      <c r="B859" s="14" t="s">
        <v>11</v>
      </c>
      <c r="C859" s="87">
        <v>14812</v>
      </c>
      <c r="D859" s="13">
        <v>42580</v>
      </c>
      <c r="E859" s="98" t="s">
        <v>1662</v>
      </c>
      <c r="F859" s="12" t="s">
        <v>16</v>
      </c>
      <c r="G859" s="12" t="s">
        <v>31</v>
      </c>
      <c r="H859" s="99" t="s">
        <v>147</v>
      </c>
      <c r="I859" s="100" t="s">
        <v>1663</v>
      </c>
      <c r="J859" s="12">
        <v>724</v>
      </c>
      <c r="K8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BOŚ.6743.724.2016.AA</v>
      </c>
      <c r="L859" s="11">
        <v>42592</v>
      </c>
      <c r="M859" s="12" t="s">
        <v>18</v>
      </c>
      <c r="N859" s="88">
        <f>IF($F859=dane!$B$8,6743+3,(IF($F859=dane!$B$9,6743+4,(IF($F859=dane!$B$10,6743+5,6743)))))</f>
        <v>6743</v>
      </c>
      <c r="O859" s="106"/>
    </row>
    <row r="860" spans="1:15" ht="30" x14ac:dyDescent="0.25">
      <c r="A860" s="79">
        <f>IF(zgłoszenia[[#This Row],[ID]]&gt;0,A859+1,"--")</f>
        <v>856</v>
      </c>
      <c r="B860" s="14" t="s">
        <v>11</v>
      </c>
      <c r="C860" s="87">
        <v>14739</v>
      </c>
      <c r="D860" s="13">
        <v>42579</v>
      </c>
      <c r="E860" s="98" t="s">
        <v>64</v>
      </c>
      <c r="F860" s="12" t="s">
        <v>82</v>
      </c>
      <c r="G860" s="12" t="s">
        <v>17</v>
      </c>
      <c r="H860" s="99" t="s">
        <v>86</v>
      </c>
      <c r="I860" s="100" t="s">
        <v>1664</v>
      </c>
      <c r="J860" s="12">
        <v>722</v>
      </c>
      <c r="K8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BOŚ.6746.722.2016.AA</v>
      </c>
      <c r="L860" s="11">
        <v>42601</v>
      </c>
      <c r="M860" s="12" t="s">
        <v>30</v>
      </c>
      <c r="N860" s="88">
        <f>IF($F860=dane!$B$8,6743+3,(IF($F860=dane!$B$9,6743+4,(IF($F860=dane!$B$10,6743+5,6743)))))</f>
        <v>6746</v>
      </c>
      <c r="O860" s="106"/>
    </row>
    <row r="861" spans="1:15" ht="60" x14ac:dyDescent="0.25">
      <c r="A861" s="79">
        <f>IF(zgłoszenia[[#This Row],[ID]]&gt;0,A860+1,"--")</f>
        <v>857</v>
      </c>
      <c r="B861" s="14" t="s">
        <v>1178</v>
      </c>
      <c r="C861" s="87">
        <v>14829</v>
      </c>
      <c r="D861" s="13">
        <v>42579</v>
      </c>
      <c r="E861" s="98" t="s">
        <v>126</v>
      </c>
      <c r="F861" s="12" t="s">
        <v>16</v>
      </c>
      <c r="G861" s="12" t="s">
        <v>25</v>
      </c>
      <c r="H861" s="99" t="s">
        <v>868</v>
      </c>
      <c r="I861" s="100" t="s">
        <v>1665</v>
      </c>
      <c r="J861" s="12">
        <v>726</v>
      </c>
      <c r="K8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BOŚ.6743.726.2016.EJ</v>
      </c>
      <c r="L861" s="11">
        <v>42608</v>
      </c>
      <c r="M861" s="12" t="s">
        <v>18</v>
      </c>
      <c r="N861" s="88">
        <f>IF($F861=dane!$B$8,6743+3,(IF($F861=dane!$B$9,6743+4,(IF($F861=dane!$B$10,6743+5,6743)))))</f>
        <v>6743</v>
      </c>
      <c r="O861" s="106"/>
    </row>
    <row r="862" spans="1:15" ht="30" x14ac:dyDescent="0.25">
      <c r="A862" s="79">
        <f>IF(zgłoszenia[[#This Row],[ID]]&gt;0,A861+1,"--")</f>
        <v>858</v>
      </c>
      <c r="B862" s="14" t="s">
        <v>11</v>
      </c>
      <c r="C862" s="87">
        <v>14815</v>
      </c>
      <c r="D862" s="13">
        <v>42580</v>
      </c>
      <c r="E862" s="98" t="s">
        <v>64</v>
      </c>
      <c r="F862" s="12" t="s">
        <v>82</v>
      </c>
      <c r="G862" s="12" t="s">
        <v>31</v>
      </c>
      <c r="H862" s="99" t="s">
        <v>147</v>
      </c>
      <c r="I862" s="100" t="s">
        <v>1256</v>
      </c>
      <c r="J862" s="12">
        <v>728</v>
      </c>
      <c r="K8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BOŚ.6746.728.2016.AA</v>
      </c>
      <c r="L862" s="11">
        <v>42606</v>
      </c>
      <c r="M862" s="12" t="s">
        <v>21</v>
      </c>
      <c r="N862" s="88">
        <f>IF($F862=dane!$B$8,6743+3,(IF($F862=dane!$B$9,6743+4,(IF($F862=dane!$B$10,6743+5,6743)))))</f>
        <v>6746</v>
      </c>
      <c r="O862" s="106"/>
    </row>
    <row r="863" spans="1:15" ht="60" x14ac:dyDescent="0.25">
      <c r="A863" s="79">
        <f>IF(zgłoszenia[[#This Row],[ID]]&gt;0,A862+1,"--")</f>
        <v>859</v>
      </c>
      <c r="B863" s="14" t="s">
        <v>11</v>
      </c>
      <c r="C863" s="87">
        <v>14733</v>
      </c>
      <c r="D863" s="13">
        <v>42579</v>
      </c>
      <c r="E863" s="98" t="s">
        <v>151</v>
      </c>
      <c r="F863" s="12" t="s">
        <v>16</v>
      </c>
      <c r="G863" s="12" t="s">
        <v>31</v>
      </c>
      <c r="H863" s="99" t="s">
        <v>232</v>
      </c>
      <c r="I863" s="100" t="s">
        <v>1666</v>
      </c>
      <c r="J863" s="12">
        <v>727</v>
      </c>
      <c r="K8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BOŚ.6743.727.2016.AA</v>
      </c>
      <c r="L863" s="11">
        <v>42592</v>
      </c>
      <c r="M863" s="12" t="s">
        <v>18</v>
      </c>
      <c r="N863" s="88">
        <f>IF($F863=dane!$B$8,6743+3,(IF($F863=dane!$B$9,6743+4,(IF($F863=dane!$B$10,6743+5,6743)))))</f>
        <v>6743</v>
      </c>
      <c r="O863" s="106"/>
    </row>
    <row r="864" spans="1:15" ht="135" x14ac:dyDescent="0.25">
      <c r="A864" s="79">
        <f>IF(zgłoszenia[[#This Row],[ID]]&gt;0,A863+1,"--")</f>
        <v>860</v>
      </c>
      <c r="B864" s="14" t="s">
        <v>1178</v>
      </c>
      <c r="C864" s="87">
        <v>14804</v>
      </c>
      <c r="D864" s="13">
        <v>42580</v>
      </c>
      <c r="E864" s="98" t="s">
        <v>1667</v>
      </c>
      <c r="F864" s="12" t="s">
        <v>27</v>
      </c>
      <c r="G864" s="12" t="s">
        <v>29</v>
      </c>
      <c r="H864" s="99" t="s">
        <v>1668</v>
      </c>
      <c r="I864" s="100" t="s">
        <v>1669</v>
      </c>
      <c r="J864" s="12">
        <v>736</v>
      </c>
      <c r="K8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BOŚ.6743.736.2016.EJ</v>
      </c>
      <c r="L864" s="11">
        <v>42608</v>
      </c>
      <c r="M864" s="12" t="s">
        <v>18</v>
      </c>
      <c r="N864" s="88">
        <f>IF($F864=dane!$B$8,6743+3,(IF($F864=dane!$B$9,6743+4,(IF($F864=dane!$B$10,6743+5,6743)))))</f>
        <v>6743</v>
      </c>
      <c r="O864" s="106"/>
    </row>
    <row r="865" spans="1:15" ht="60" x14ac:dyDescent="0.25">
      <c r="A865" s="79">
        <f>IF(zgłoszenia[[#This Row],[ID]]&gt;0,A864+1,"--")</f>
        <v>861</v>
      </c>
      <c r="B865" s="14" t="s">
        <v>11</v>
      </c>
      <c r="C865" s="87" t="s">
        <v>1670</v>
      </c>
      <c r="D865" s="13">
        <v>42583</v>
      </c>
      <c r="E865" s="48" t="s">
        <v>1671</v>
      </c>
      <c r="F865" s="12" t="s">
        <v>16</v>
      </c>
      <c r="G865" s="12" t="s">
        <v>28</v>
      </c>
      <c r="H865" s="12" t="s">
        <v>122</v>
      </c>
      <c r="I865" s="53" t="s">
        <v>1672</v>
      </c>
      <c r="J865" s="12">
        <v>732</v>
      </c>
      <c r="K8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BOŚ.6743.732.2016.AA</v>
      </c>
      <c r="L865" s="11">
        <v>42592</v>
      </c>
      <c r="M865" s="12" t="s">
        <v>18</v>
      </c>
      <c r="N865" s="88">
        <f>IF($F865=dane!$B$8,6743+3,(IF($F865=dane!$B$9,6743+4,(IF($F865=dane!$B$10,6743+5,6743)))))</f>
        <v>6743</v>
      </c>
      <c r="O865" s="106"/>
    </row>
    <row r="866" spans="1:15" ht="60" x14ac:dyDescent="0.25">
      <c r="A866" s="79">
        <f>IF(zgłoszenia[[#This Row],[ID]]&gt;0,A865+1,"--")</f>
        <v>862</v>
      </c>
      <c r="B866" s="14" t="s">
        <v>11</v>
      </c>
      <c r="C866" s="87" t="s">
        <v>1673</v>
      </c>
      <c r="D866" s="13">
        <v>42583</v>
      </c>
      <c r="E866" s="98" t="s">
        <v>1671</v>
      </c>
      <c r="F866" s="12" t="s">
        <v>16</v>
      </c>
      <c r="G866" s="12" t="s">
        <v>31</v>
      </c>
      <c r="H866" s="12" t="s">
        <v>1674</v>
      </c>
      <c r="I866" s="53" t="s">
        <v>1797</v>
      </c>
      <c r="J866" s="12">
        <v>731</v>
      </c>
      <c r="K8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BOŚ.6743.731.2016.AA</v>
      </c>
      <c r="L866" s="11">
        <v>42606</v>
      </c>
      <c r="M866" s="12" t="s">
        <v>18</v>
      </c>
      <c r="N866" s="88">
        <f>IF($F866=dane!$B$8,6743+3,(IF($F866=dane!$B$9,6743+4,(IF($F866=dane!$B$10,6743+5,6743)))))</f>
        <v>6743</v>
      </c>
      <c r="O866" s="106"/>
    </row>
    <row r="867" spans="1:15" ht="60" x14ac:dyDescent="0.25">
      <c r="A867" s="79">
        <f>IF(zgłoszenia[[#This Row],[ID]]&gt;0,A866+1,"--")</f>
        <v>863</v>
      </c>
      <c r="B867" s="14" t="s">
        <v>209</v>
      </c>
      <c r="C867" s="87" t="s">
        <v>1675</v>
      </c>
      <c r="D867" s="13">
        <v>42583</v>
      </c>
      <c r="E867" s="48" t="s">
        <v>1676</v>
      </c>
      <c r="F867" s="12" t="s">
        <v>22</v>
      </c>
      <c r="G867" s="12" t="s">
        <v>28</v>
      </c>
      <c r="H867" s="12" t="s">
        <v>171</v>
      </c>
      <c r="I867" s="53" t="s">
        <v>1418</v>
      </c>
      <c r="J867" s="12">
        <v>734</v>
      </c>
      <c r="K8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BOŚ.6743.734.2016.SR</v>
      </c>
      <c r="L867" s="11">
        <v>42604</v>
      </c>
      <c r="M867" s="12" t="s">
        <v>18</v>
      </c>
      <c r="N867" s="88">
        <f>IF($F867=dane!$B$8,6743+3,(IF($F867=dane!$B$9,6743+4,(IF($F867=dane!$B$10,6743+5,6743)))))</f>
        <v>6743</v>
      </c>
      <c r="O867" s="106"/>
    </row>
    <row r="868" spans="1:15" ht="75" x14ac:dyDescent="0.25">
      <c r="A868" s="79">
        <f>IF(zgłoszenia[[#This Row],[ID]]&gt;0,A867+1,"--")</f>
        <v>864</v>
      </c>
      <c r="B868" s="14" t="s">
        <v>11</v>
      </c>
      <c r="C868" s="87" t="s">
        <v>1677</v>
      </c>
      <c r="D868" s="13">
        <v>42583</v>
      </c>
      <c r="E868" s="48" t="s">
        <v>1678</v>
      </c>
      <c r="F868" s="12" t="s">
        <v>16</v>
      </c>
      <c r="G868" s="12" t="s">
        <v>28</v>
      </c>
      <c r="H868" s="12" t="s">
        <v>122</v>
      </c>
      <c r="I868" s="53" t="s">
        <v>1679</v>
      </c>
      <c r="J868" s="12">
        <v>730</v>
      </c>
      <c r="K8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BOŚ.6743.730.2016.AA</v>
      </c>
      <c r="L868" s="11">
        <v>42606</v>
      </c>
      <c r="M868" s="12" t="s">
        <v>18</v>
      </c>
      <c r="N868" s="88">
        <f>IF($F868=dane!$B$8,6743+3,(IF($F868=dane!$B$9,6743+4,(IF($F868=dane!$B$10,6743+5,6743)))))</f>
        <v>6743</v>
      </c>
      <c r="O868" s="106"/>
    </row>
    <row r="869" spans="1:15" ht="60" x14ac:dyDescent="0.25">
      <c r="A869" s="79">
        <f>IF(zgłoszenia[[#This Row],[ID]]&gt;0,A868+1,"--")</f>
        <v>865</v>
      </c>
      <c r="B869" s="14" t="s">
        <v>1178</v>
      </c>
      <c r="C869" s="87" t="s">
        <v>1680</v>
      </c>
      <c r="D869" s="13">
        <v>42583</v>
      </c>
      <c r="E869" s="98" t="s">
        <v>64</v>
      </c>
      <c r="F869" s="12" t="s">
        <v>82</v>
      </c>
      <c r="G869" s="12" t="s">
        <v>32</v>
      </c>
      <c r="H869" s="12" t="s">
        <v>67</v>
      </c>
      <c r="I869" s="53" t="s">
        <v>1681</v>
      </c>
      <c r="J869" s="12">
        <v>116</v>
      </c>
      <c r="K8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BOŚ.6746.116.2016.EJ</v>
      </c>
      <c r="L869" s="11">
        <v>42613</v>
      </c>
      <c r="M869" s="12" t="s">
        <v>18</v>
      </c>
      <c r="N869" s="88">
        <f>IF($F869=dane!$B$8,6743+3,(IF($F869=dane!$B$9,6743+4,(IF($F869=dane!$B$10,6743+5,6743)))))</f>
        <v>6746</v>
      </c>
      <c r="O869" s="106"/>
    </row>
    <row r="870" spans="1:15" ht="60" x14ac:dyDescent="0.25">
      <c r="A870" s="79">
        <f>IF(zgłoszenia[[#This Row],[ID]]&gt;0,A869+1,"--")</f>
        <v>866</v>
      </c>
      <c r="B870" s="14" t="s">
        <v>209</v>
      </c>
      <c r="C870" s="87">
        <v>15057</v>
      </c>
      <c r="D870" s="13">
        <v>42584</v>
      </c>
      <c r="E870" s="98" t="s">
        <v>126</v>
      </c>
      <c r="F870" s="12" t="s">
        <v>16</v>
      </c>
      <c r="G870" s="12" t="s">
        <v>28</v>
      </c>
      <c r="H870" s="99" t="s">
        <v>1684</v>
      </c>
      <c r="I870" s="100" t="s">
        <v>1685</v>
      </c>
      <c r="J870" s="12">
        <v>735</v>
      </c>
      <c r="K8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BOŚ.6743.735.2016.SR</v>
      </c>
      <c r="L870" s="11">
        <v>42592</v>
      </c>
      <c r="M870" s="12" t="s">
        <v>18</v>
      </c>
      <c r="N870" s="88">
        <f>IF($F870=dane!$B$8,6743+3,(IF($F870=dane!$B$9,6743+4,(IF($F870=dane!$B$10,6743+5,6743)))))</f>
        <v>6743</v>
      </c>
      <c r="O870" s="106"/>
    </row>
    <row r="871" spans="1:15" ht="60" x14ac:dyDescent="0.25">
      <c r="A871" s="79">
        <f>IF(zgłoszenia[[#This Row],[ID]]&gt;0,A870+1,"--")</f>
        <v>867</v>
      </c>
      <c r="B871" s="14" t="s">
        <v>41</v>
      </c>
      <c r="C871" s="87">
        <v>15046</v>
      </c>
      <c r="D871" s="13">
        <v>42584</v>
      </c>
      <c r="E871" s="98" t="s">
        <v>439</v>
      </c>
      <c r="F871" s="12" t="s">
        <v>16</v>
      </c>
      <c r="G871" s="12" t="s">
        <v>20</v>
      </c>
      <c r="H871" s="99" t="s">
        <v>20</v>
      </c>
      <c r="I871" s="100" t="s">
        <v>1686</v>
      </c>
      <c r="J871" s="12">
        <v>748</v>
      </c>
      <c r="K8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BOŚ.6743.748.2016.IN</v>
      </c>
      <c r="L871" s="11">
        <v>42613</v>
      </c>
      <c r="M871" s="12" t="s">
        <v>18</v>
      </c>
      <c r="N871" s="88">
        <f>IF($F871=dane!$B$8,6743+3,(IF($F871=dane!$B$9,6743+4,(IF($F871=dane!$B$10,6743+5,6743)))))</f>
        <v>6743</v>
      </c>
      <c r="O871" s="106"/>
    </row>
    <row r="872" spans="1:15" ht="60" x14ac:dyDescent="0.25">
      <c r="A872" s="79">
        <f>IF(zgłoszenia[[#This Row],[ID]]&gt;0,A871+1,"--")</f>
        <v>868</v>
      </c>
      <c r="B872" s="14" t="s">
        <v>41</v>
      </c>
      <c r="C872" s="87">
        <v>15049</v>
      </c>
      <c r="D872" s="13">
        <v>42584</v>
      </c>
      <c r="E872" s="98" t="s">
        <v>1687</v>
      </c>
      <c r="F872" s="12" t="s">
        <v>81</v>
      </c>
      <c r="G872" s="12" t="s">
        <v>31</v>
      </c>
      <c r="H872" s="99" t="s">
        <v>1688</v>
      </c>
      <c r="I872" s="100" t="s">
        <v>1689</v>
      </c>
      <c r="J872" s="12">
        <v>47</v>
      </c>
      <c r="K8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BOŚ.6748.47.2016.IN</v>
      </c>
      <c r="L872" s="11">
        <v>42614</v>
      </c>
      <c r="M872" s="12" t="s">
        <v>18</v>
      </c>
      <c r="N872" s="88">
        <f>IF($F872=dane!$B$8,6743+3,(IF($F872=dane!$B$9,6743+4,(IF($F872=dane!$B$10,6743+5,6743)))))</f>
        <v>6748</v>
      </c>
      <c r="O872" s="106"/>
    </row>
    <row r="873" spans="1:15" ht="60" x14ac:dyDescent="0.25">
      <c r="A873" s="79">
        <f>IF(zgłoszenia[[#This Row],[ID]]&gt;0,A872+1,"--")</f>
        <v>869</v>
      </c>
      <c r="B873" s="14" t="s">
        <v>209</v>
      </c>
      <c r="C873" s="87">
        <v>15037</v>
      </c>
      <c r="D873" s="13">
        <v>42584</v>
      </c>
      <c r="E873" s="98" t="s">
        <v>1397</v>
      </c>
      <c r="F873" s="12" t="s">
        <v>81</v>
      </c>
      <c r="G873" s="12" t="s">
        <v>28</v>
      </c>
      <c r="H873" s="99" t="s">
        <v>76</v>
      </c>
      <c r="I873" s="100" t="s">
        <v>1690</v>
      </c>
      <c r="J873" s="12">
        <v>46</v>
      </c>
      <c r="K8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BOŚ.6748.46.2016.SR</v>
      </c>
      <c r="L873" s="11">
        <v>42618</v>
      </c>
      <c r="M873" s="12" t="s">
        <v>18</v>
      </c>
      <c r="N873" s="88">
        <f>IF($F873=dane!$B$8,6743+3,(IF($F873=dane!$B$9,6743+4,(IF($F873=dane!$B$10,6743+5,6743)))))</f>
        <v>6748</v>
      </c>
      <c r="O873" s="106"/>
    </row>
    <row r="874" spans="1:15" ht="60" x14ac:dyDescent="0.25">
      <c r="A874" s="79">
        <f>IF(zgłoszenia[[#This Row],[ID]]&gt;0,A873+1,"--")</f>
        <v>870</v>
      </c>
      <c r="B874" s="14" t="s">
        <v>1178</v>
      </c>
      <c r="C874" s="87">
        <v>15149</v>
      </c>
      <c r="D874" s="13">
        <v>42585</v>
      </c>
      <c r="E874" s="98" t="s">
        <v>1691</v>
      </c>
      <c r="F874" s="12" t="s">
        <v>22</v>
      </c>
      <c r="G874" s="12" t="s">
        <v>20</v>
      </c>
      <c r="H874" s="99" t="s">
        <v>1692</v>
      </c>
      <c r="I874" s="100" t="s">
        <v>1693</v>
      </c>
      <c r="J874" s="12">
        <v>742</v>
      </c>
      <c r="K8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BOŚ.6743.742.2016.EJ</v>
      </c>
      <c r="L874" s="11">
        <v>42615</v>
      </c>
      <c r="M874" s="12" t="s">
        <v>18</v>
      </c>
      <c r="N874" s="88">
        <f>IF($F874=dane!$B$8,6743+3,(IF($F874=dane!$B$9,6743+4,(IF($F874=dane!$B$10,6743+5,6743)))))</f>
        <v>6743</v>
      </c>
      <c r="O874" s="106"/>
    </row>
    <row r="875" spans="1:15" ht="60" x14ac:dyDescent="0.25">
      <c r="A875" s="79">
        <f>IF(zgłoszenia[[#This Row],[ID]]&gt;0,A874+1,"--")</f>
        <v>871</v>
      </c>
      <c r="B875" s="14" t="s">
        <v>1178</v>
      </c>
      <c r="C875" s="87">
        <v>15148</v>
      </c>
      <c r="D875" s="13">
        <v>42585</v>
      </c>
      <c r="E875" s="98" t="s">
        <v>1694</v>
      </c>
      <c r="F875" s="12" t="s">
        <v>22</v>
      </c>
      <c r="G875" s="12" t="s">
        <v>20</v>
      </c>
      <c r="H875" s="99" t="s">
        <v>1692</v>
      </c>
      <c r="I875" s="100" t="s">
        <v>1695</v>
      </c>
      <c r="J875" s="12">
        <v>741</v>
      </c>
      <c r="K8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BOŚ.6743.741.2016.EJ</v>
      </c>
      <c r="L875" s="11">
        <v>42615</v>
      </c>
      <c r="M875" s="12" t="s">
        <v>18</v>
      </c>
      <c r="N875" s="88">
        <f>IF($F875=dane!$B$8,6743+3,(IF($F875=dane!$B$9,6743+4,(IF($F875=dane!$B$10,6743+5,6743)))))</f>
        <v>6743</v>
      </c>
      <c r="O875" s="106"/>
    </row>
    <row r="876" spans="1:15" ht="60" x14ac:dyDescent="0.25">
      <c r="A876" s="79">
        <f>IF(zgłoszenia[[#This Row],[ID]]&gt;0,A875+1,"--")</f>
        <v>872</v>
      </c>
      <c r="B876" s="14" t="s">
        <v>41</v>
      </c>
      <c r="C876" s="87">
        <v>15143</v>
      </c>
      <c r="D876" s="13">
        <v>42585</v>
      </c>
      <c r="E876" s="98" t="s">
        <v>64</v>
      </c>
      <c r="F876" s="12" t="s">
        <v>82</v>
      </c>
      <c r="G876" s="12" t="s">
        <v>32</v>
      </c>
      <c r="H876" s="99" t="s">
        <v>149</v>
      </c>
      <c r="I876" s="100" t="s">
        <v>1696</v>
      </c>
      <c r="J876" s="12">
        <v>122</v>
      </c>
      <c r="K8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BOŚ.6746.122.2016.IN</v>
      </c>
      <c r="L876" s="11">
        <v>42614</v>
      </c>
      <c r="M876" s="12" t="s">
        <v>18</v>
      </c>
      <c r="N876" s="88">
        <f>IF($F876=dane!$B$8,6743+3,(IF($F876=dane!$B$9,6743+4,(IF($F876=dane!$B$10,6743+5,6743)))))</f>
        <v>6746</v>
      </c>
      <c r="O876" s="106"/>
    </row>
    <row r="877" spans="1:15" ht="30" x14ac:dyDescent="0.25">
      <c r="A877" s="79">
        <f>IF(zgłoszenia[[#This Row],[ID]]&gt;0,A876+1,"--")</f>
        <v>873</v>
      </c>
      <c r="B877" s="14" t="s">
        <v>42</v>
      </c>
      <c r="C877" s="87">
        <v>15225</v>
      </c>
      <c r="D877" s="13">
        <v>42586</v>
      </c>
      <c r="E877" s="98" t="s">
        <v>1698</v>
      </c>
      <c r="F877" s="12" t="s">
        <v>22</v>
      </c>
      <c r="G877" s="12" t="s">
        <v>17</v>
      </c>
      <c r="H877" s="99" t="s">
        <v>1699</v>
      </c>
      <c r="I877" s="100" t="s">
        <v>1700</v>
      </c>
      <c r="J877" s="12">
        <v>121</v>
      </c>
      <c r="K8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BOŚ.6743.121.2016.MS</v>
      </c>
      <c r="L877" s="11">
        <v>42613</v>
      </c>
      <c r="M877" s="12"/>
      <c r="N877" s="88">
        <f>IF($F877=dane!$B$8,6743+3,(IF($F877=dane!$B$9,6743+4,(IF($F877=dane!$B$10,6743+5,6743)))))</f>
        <v>6743</v>
      </c>
      <c r="O877" s="106"/>
    </row>
    <row r="878" spans="1:15" ht="46.5" customHeight="1" x14ac:dyDescent="0.25">
      <c r="A878" s="79">
        <f>IF(zgłoszenia[[#This Row],[ID]]&gt;0,A877+1,"--")</f>
        <v>874</v>
      </c>
      <c r="B878" s="14" t="s">
        <v>209</v>
      </c>
      <c r="C878" s="87">
        <v>15222</v>
      </c>
      <c r="D878" s="13">
        <v>42586</v>
      </c>
      <c r="E878" s="98" t="s">
        <v>151</v>
      </c>
      <c r="F878" s="12" t="s">
        <v>16</v>
      </c>
      <c r="G878" s="12" t="s">
        <v>28</v>
      </c>
      <c r="H878" s="99" t="s">
        <v>155</v>
      </c>
      <c r="I878" s="100" t="s">
        <v>1701</v>
      </c>
      <c r="J878" s="12">
        <v>777</v>
      </c>
      <c r="K8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BOŚ.6743.777.2016.SR</v>
      </c>
      <c r="L878" s="11">
        <v>42612</v>
      </c>
      <c r="M878" s="12" t="s">
        <v>18</v>
      </c>
      <c r="N878" s="88">
        <f>IF($F878=dane!$B$8,6743+3,(IF($F878=dane!$B$9,6743+4,(IF($F878=dane!$B$10,6743+5,6743)))))</f>
        <v>6743</v>
      </c>
      <c r="O878" s="106"/>
    </row>
    <row r="879" spans="1:15" ht="75" x14ac:dyDescent="0.25">
      <c r="A879" s="79">
        <f>IF(zgłoszenia[[#This Row],[ID]]&gt;0,A878+1,"--")</f>
        <v>875</v>
      </c>
      <c r="B879" s="14" t="s">
        <v>42</v>
      </c>
      <c r="C879" s="87">
        <v>15231</v>
      </c>
      <c r="D879" s="13">
        <v>42587</v>
      </c>
      <c r="E879" s="98" t="s">
        <v>1702</v>
      </c>
      <c r="F879" s="12" t="s">
        <v>22</v>
      </c>
      <c r="G879" s="12" t="s">
        <v>17</v>
      </c>
      <c r="H879" s="99" t="s">
        <v>1703</v>
      </c>
      <c r="I879" s="100" t="s">
        <v>1704</v>
      </c>
      <c r="J879" s="12">
        <v>765</v>
      </c>
      <c r="K8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BOŚ.6743.765.2016.MS</v>
      </c>
      <c r="L879" s="11">
        <v>42605</v>
      </c>
      <c r="M879" s="12" t="s">
        <v>18</v>
      </c>
      <c r="N879" s="88">
        <f>IF($F879=dane!$B$8,6743+3,(IF($F879=dane!$B$9,6743+4,(IF($F879=dane!$B$10,6743+5,6743)))))</f>
        <v>6743</v>
      </c>
      <c r="O879" s="106"/>
    </row>
    <row r="880" spans="1:15" ht="60" x14ac:dyDescent="0.25">
      <c r="A880" s="79">
        <f>IF(zgłoszenia[[#This Row],[ID]]&gt;0,A879+1,"--")</f>
        <v>876</v>
      </c>
      <c r="B880" s="14" t="s">
        <v>42</v>
      </c>
      <c r="C880" s="87">
        <v>15304</v>
      </c>
      <c r="D880" s="13">
        <v>42587</v>
      </c>
      <c r="E880" s="48" t="s">
        <v>239</v>
      </c>
      <c r="F880" s="12" t="s">
        <v>22</v>
      </c>
      <c r="G880" s="12" t="s">
        <v>20</v>
      </c>
      <c r="H880" s="12" t="s">
        <v>246</v>
      </c>
      <c r="I880" s="53" t="s">
        <v>1705</v>
      </c>
      <c r="J880" s="12">
        <v>745</v>
      </c>
      <c r="K8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BOŚ.6743.745.2016.MS</v>
      </c>
      <c r="L880" s="11">
        <v>42605</v>
      </c>
      <c r="M880" s="12" t="s">
        <v>18</v>
      </c>
      <c r="N880" s="88">
        <f>IF($F880=dane!$B$8,6743+3,(IF($F880=dane!$B$9,6743+4,(IF($F880=dane!$B$10,6743+5,6743)))))</f>
        <v>6743</v>
      </c>
      <c r="O880" s="106"/>
    </row>
    <row r="881" spans="1:15" ht="60" x14ac:dyDescent="0.25">
      <c r="A881" s="79">
        <f>IF(zgłoszenia[[#This Row],[ID]]&gt;0,A880+1,"--")</f>
        <v>877</v>
      </c>
      <c r="B881" s="14" t="s">
        <v>11</v>
      </c>
      <c r="C881" s="87">
        <v>15278</v>
      </c>
      <c r="D881" s="13">
        <v>42587</v>
      </c>
      <c r="E881" s="48" t="s">
        <v>312</v>
      </c>
      <c r="F881" s="12" t="s">
        <v>22</v>
      </c>
      <c r="G881" s="12" t="s">
        <v>25</v>
      </c>
      <c r="H881" s="12" t="s">
        <v>303</v>
      </c>
      <c r="I881" s="53" t="s">
        <v>1706</v>
      </c>
      <c r="J881" s="12">
        <v>744</v>
      </c>
      <c r="K8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BOŚ.6743.744.2016.AA</v>
      </c>
      <c r="L881" s="11">
        <v>42601</v>
      </c>
      <c r="M881" s="12" t="s">
        <v>18</v>
      </c>
      <c r="N881" s="88">
        <f>IF($F881=dane!$B$8,6743+3,(IF($F881=dane!$B$9,6743+4,(IF($F881=dane!$B$10,6743+5,6743)))))</f>
        <v>6743</v>
      </c>
      <c r="O881" s="106"/>
    </row>
    <row r="882" spans="1:15" ht="60" x14ac:dyDescent="0.25">
      <c r="A882" s="79">
        <f>IF(zgłoszenia[[#This Row],[ID]]&gt;0,A881+1,"--")</f>
        <v>878</v>
      </c>
      <c r="B882" s="14" t="s">
        <v>11</v>
      </c>
      <c r="C882" s="87">
        <v>15275</v>
      </c>
      <c r="D882" s="13">
        <v>42587</v>
      </c>
      <c r="E882" s="48" t="s">
        <v>126</v>
      </c>
      <c r="F882" s="12" t="s">
        <v>16</v>
      </c>
      <c r="G882" s="12" t="s">
        <v>31</v>
      </c>
      <c r="H882" s="12" t="s">
        <v>232</v>
      </c>
      <c r="I882" s="53" t="s">
        <v>1707</v>
      </c>
      <c r="J882" s="12">
        <v>743</v>
      </c>
      <c r="K8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BOŚ.6743.743.2016.AA</v>
      </c>
      <c r="L882" s="11">
        <v>42601</v>
      </c>
      <c r="M882" s="12" t="s">
        <v>18</v>
      </c>
      <c r="N882" s="88">
        <f>IF($F882=dane!$B$8,6743+3,(IF($F882=dane!$B$9,6743+4,(IF($F882=dane!$B$10,6743+5,6743)))))</f>
        <v>6743</v>
      </c>
      <c r="O882" s="106"/>
    </row>
    <row r="883" spans="1:15" ht="60" x14ac:dyDescent="0.25">
      <c r="A883" s="79">
        <f>IF(zgłoszenia[[#This Row],[ID]]&gt;0,A882+1,"--")</f>
        <v>879</v>
      </c>
      <c r="B883" s="14" t="s">
        <v>11</v>
      </c>
      <c r="C883" s="87">
        <v>15376</v>
      </c>
      <c r="D883" s="13">
        <v>42590</v>
      </c>
      <c r="E883" s="48" t="s">
        <v>738</v>
      </c>
      <c r="F883" s="12" t="s">
        <v>22</v>
      </c>
      <c r="G883" s="12" t="s">
        <v>31</v>
      </c>
      <c r="H883" s="12" t="s">
        <v>739</v>
      </c>
      <c r="I883" s="53" t="s">
        <v>771</v>
      </c>
      <c r="J883" s="12">
        <v>749</v>
      </c>
      <c r="K8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BOŚ.6743.749.2016.AA</v>
      </c>
      <c r="L883" s="11">
        <v>42601</v>
      </c>
      <c r="M883" s="12" t="s">
        <v>18</v>
      </c>
      <c r="N883" s="88">
        <f>IF($F883=dane!$B$8,6743+3,(IF($F883=dane!$B$9,6743+4,(IF($F883=dane!$B$10,6743+5,6743)))))</f>
        <v>6743</v>
      </c>
      <c r="O883" s="106"/>
    </row>
    <row r="884" spans="1:15" ht="60" x14ac:dyDescent="0.25">
      <c r="A884" s="79">
        <f>IF(zgłoszenia[[#This Row],[ID]]&gt;0,A883+1,"--")</f>
        <v>880</v>
      </c>
      <c r="B884" s="14" t="s">
        <v>11</v>
      </c>
      <c r="C884" s="87">
        <v>15377</v>
      </c>
      <c r="D884" s="13">
        <v>42590</v>
      </c>
      <c r="E884" s="48" t="s">
        <v>738</v>
      </c>
      <c r="F884" s="12" t="s">
        <v>22</v>
      </c>
      <c r="G884" s="12" t="s">
        <v>31</v>
      </c>
      <c r="H884" s="12" t="s">
        <v>1674</v>
      </c>
      <c r="I884" s="53" t="s">
        <v>1708</v>
      </c>
      <c r="J884" s="12">
        <v>750</v>
      </c>
      <c r="K8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BOŚ.6743.750.2016.AA</v>
      </c>
      <c r="L884" s="11">
        <v>42601</v>
      </c>
      <c r="M884" s="12" t="s">
        <v>18</v>
      </c>
      <c r="N884" s="88">
        <f>IF($F884=dane!$B$8,6743+3,(IF($F884=dane!$B$9,6743+4,(IF($F884=dane!$B$10,6743+5,6743)))))</f>
        <v>6743</v>
      </c>
      <c r="O884" s="106"/>
    </row>
    <row r="885" spans="1:15" ht="60" x14ac:dyDescent="0.25">
      <c r="A885" s="79">
        <f>IF(zgłoszenia[[#This Row],[ID]]&gt;0,A884+1,"--")</f>
        <v>881</v>
      </c>
      <c r="B885" s="14" t="s">
        <v>41</v>
      </c>
      <c r="C885" s="87">
        <v>15403</v>
      </c>
      <c r="D885" s="13">
        <v>42590</v>
      </c>
      <c r="E885" s="48" t="s">
        <v>1589</v>
      </c>
      <c r="F885" s="12" t="s">
        <v>81</v>
      </c>
      <c r="G885" s="12" t="s">
        <v>32</v>
      </c>
      <c r="H885" s="12" t="s">
        <v>32</v>
      </c>
      <c r="I885" s="53" t="s">
        <v>1709</v>
      </c>
      <c r="J885" s="12">
        <v>48</v>
      </c>
      <c r="K8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BOŚ.6748.48.2016.IN</v>
      </c>
      <c r="L885" s="11">
        <v>42614</v>
      </c>
      <c r="M885" s="12" t="s">
        <v>18</v>
      </c>
      <c r="N885" s="88">
        <f>IF($F885=dane!$B$8,6743+3,(IF($F885=dane!$B$9,6743+4,(IF($F885=dane!$B$10,6743+5,6743)))))</f>
        <v>6748</v>
      </c>
      <c r="O885" s="106"/>
    </row>
    <row r="886" spans="1:15" ht="60" x14ac:dyDescent="0.25">
      <c r="A886" s="79">
        <f>IF(zgłoszenia[[#This Row],[ID]]&gt;0,A885+1,"--")</f>
        <v>882</v>
      </c>
      <c r="B886" s="14" t="s">
        <v>209</v>
      </c>
      <c r="C886" s="87">
        <v>15435</v>
      </c>
      <c r="D886" s="13">
        <v>42590</v>
      </c>
      <c r="E886" s="48" t="s">
        <v>64</v>
      </c>
      <c r="F886" s="12" t="s">
        <v>82</v>
      </c>
      <c r="G886" s="12" t="s">
        <v>25</v>
      </c>
      <c r="H886" s="12" t="s">
        <v>303</v>
      </c>
      <c r="I886" s="53" t="s">
        <v>1710</v>
      </c>
      <c r="J886" s="12">
        <v>124</v>
      </c>
      <c r="K8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BOŚ.6746.124.2016.SR</v>
      </c>
      <c r="L886" s="11">
        <v>42613</v>
      </c>
      <c r="M886" s="12" t="s">
        <v>18</v>
      </c>
      <c r="N886" s="88">
        <f>IF($F886=dane!$B$8,6743+3,(IF($F886=dane!$B$9,6743+4,(IF($F886=dane!$B$10,6743+5,6743)))))</f>
        <v>6746</v>
      </c>
      <c r="O886" s="106"/>
    </row>
    <row r="887" spans="1:15" ht="30" x14ac:dyDescent="0.25">
      <c r="A887" s="79">
        <f>IF(zgłoszenia[[#This Row],[ID]]&gt;0,A886+1,"--")</f>
        <v>883</v>
      </c>
      <c r="B887" s="14" t="s">
        <v>42</v>
      </c>
      <c r="C887" s="87">
        <v>15411</v>
      </c>
      <c r="D887" s="13">
        <v>42590</v>
      </c>
      <c r="E887" s="48" t="s">
        <v>239</v>
      </c>
      <c r="F887" s="12" t="s">
        <v>22</v>
      </c>
      <c r="G887" s="12" t="s">
        <v>20</v>
      </c>
      <c r="H887" s="12" t="s">
        <v>1692</v>
      </c>
      <c r="I887" s="53" t="s">
        <v>1711</v>
      </c>
      <c r="J887" s="12">
        <v>746</v>
      </c>
      <c r="K8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BOŚ.6743.746.2016.MS</v>
      </c>
      <c r="L887" s="11">
        <v>42605</v>
      </c>
      <c r="M887" s="12"/>
      <c r="N887" s="88">
        <f>IF($F887=dane!$B$8,6743+3,(IF($F887=dane!$B$9,6743+4,(IF($F887=dane!$B$10,6743+5,6743)))))</f>
        <v>6743</v>
      </c>
      <c r="O887" s="106"/>
    </row>
    <row r="888" spans="1:15" ht="60" x14ac:dyDescent="0.25">
      <c r="A888" s="79">
        <f>IF(zgłoszenia[[#This Row],[ID]]&gt;0,A887+1,"--")</f>
        <v>884</v>
      </c>
      <c r="B888" s="14" t="s">
        <v>41</v>
      </c>
      <c r="C888" s="87">
        <v>15402</v>
      </c>
      <c r="D888" s="13">
        <v>42590</v>
      </c>
      <c r="E888" s="48" t="s">
        <v>1802</v>
      </c>
      <c r="F888" s="12" t="s">
        <v>22</v>
      </c>
      <c r="G888" s="12" t="s">
        <v>32</v>
      </c>
      <c r="H888" s="12" t="s">
        <v>1458</v>
      </c>
      <c r="I888" s="53" t="s">
        <v>1712</v>
      </c>
      <c r="J888" s="12">
        <v>764</v>
      </c>
      <c r="K8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BOŚ.6743.764.2016.IN</v>
      </c>
      <c r="L888" s="11">
        <v>42620</v>
      </c>
      <c r="M888" s="12" t="s">
        <v>18</v>
      </c>
      <c r="N888" s="88">
        <f>IF($F888=dane!$B$8,6743+3,(IF($F888=dane!$B$9,6743+4,(IF($F888=dane!$B$10,6743+5,6743)))))</f>
        <v>6743</v>
      </c>
      <c r="O888" s="106"/>
    </row>
    <row r="889" spans="1:15" ht="60" x14ac:dyDescent="0.25">
      <c r="A889" s="79">
        <f>IF(zgłoszenia[[#This Row],[ID]]&gt;0,A888+1,"--")</f>
        <v>885</v>
      </c>
      <c r="B889" s="14" t="s">
        <v>41</v>
      </c>
      <c r="C889" s="87">
        <v>15401</v>
      </c>
      <c r="D889" s="13">
        <v>42590</v>
      </c>
      <c r="E889" s="48" t="s">
        <v>1713</v>
      </c>
      <c r="F889" s="12" t="s">
        <v>22</v>
      </c>
      <c r="G889" s="12" t="s">
        <v>32</v>
      </c>
      <c r="H889" s="12" t="s">
        <v>152</v>
      </c>
      <c r="I889" s="53" t="s">
        <v>1714</v>
      </c>
      <c r="J889" s="12">
        <v>763</v>
      </c>
      <c r="K8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BOŚ.6743.763.2016.IN</v>
      </c>
      <c r="L889" s="11">
        <v>42619</v>
      </c>
      <c r="M889" s="12" t="s">
        <v>18</v>
      </c>
      <c r="N889" s="88">
        <f>IF($F889=dane!$B$8,6743+3,(IF($F889=dane!$B$9,6743+4,(IF($F889=dane!$B$10,6743+5,6743)))))</f>
        <v>6743</v>
      </c>
      <c r="O889" s="106"/>
    </row>
    <row r="890" spans="1:15" ht="60" x14ac:dyDescent="0.25">
      <c r="A890" s="79">
        <f>IF(zgłoszenia[[#This Row],[ID]]&gt;0,A889+1,"--")</f>
        <v>886</v>
      </c>
      <c r="B890" s="14" t="s">
        <v>11</v>
      </c>
      <c r="C890" s="87">
        <v>15319</v>
      </c>
      <c r="D890" s="13">
        <v>42590</v>
      </c>
      <c r="E890" s="48" t="s">
        <v>1049</v>
      </c>
      <c r="F890" s="12" t="s">
        <v>16</v>
      </c>
      <c r="G890" s="12" t="s">
        <v>31</v>
      </c>
      <c r="H890" s="12" t="s">
        <v>1202</v>
      </c>
      <c r="I890" s="53" t="s">
        <v>1715</v>
      </c>
      <c r="J890" s="12">
        <v>780</v>
      </c>
      <c r="K8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BOŚ.6743.780.2016.AA</v>
      </c>
      <c r="L890" s="11">
        <v>42608</v>
      </c>
      <c r="M890" s="12" t="s">
        <v>18</v>
      </c>
      <c r="N890" s="88">
        <f>IF($F890=dane!$B$8,6743+3,(IF($F890=dane!$B$9,6743+4,(IF($F890=dane!$B$10,6743+5,6743)))))</f>
        <v>6743</v>
      </c>
      <c r="O890" s="106"/>
    </row>
    <row r="891" spans="1:15" ht="42" customHeight="1" x14ac:dyDescent="0.25">
      <c r="A891" s="79">
        <f>IF(zgłoszenia[[#This Row],[ID]]&gt;0,A890+1,"--")</f>
        <v>887</v>
      </c>
      <c r="B891" s="14" t="s">
        <v>209</v>
      </c>
      <c r="C891" s="87">
        <v>15545</v>
      </c>
      <c r="D891" s="13">
        <v>42591</v>
      </c>
      <c r="E891" s="48" t="s">
        <v>918</v>
      </c>
      <c r="F891" s="12" t="s">
        <v>16</v>
      </c>
      <c r="G891" s="12" t="s">
        <v>28</v>
      </c>
      <c r="H891" s="12" t="s">
        <v>129</v>
      </c>
      <c r="I891" s="53" t="s">
        <v>348</v>
      </c>
      <c r="J891" s="12">
        <v>778</v>
      </c>
      <c r="K8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BOŚ.6743.778.2016.SR</v>
      </c>
      <c r="L891" s="11">
        <v>42620</v>
      </c>
      <c r="M891" s="12" t="s">
        <v>21</v>
      </c>
      <c r="N891" s="88">
        <f>IF($F891=dane!$B$8,6743+3,(IF($F891=dane!$B$9,6743+4,(IF($F891=dane!$B$10,6743+5,6743)))))</f>
        <v>6743</v>
      </c>
      <c r="O891" s="106"/>
    </row>
    <row r="892" spans="1:15" ht="60" x14ac:dyDescent="0.25">
      <c r="A892" s="136">
        <v>888</v>
      </c>
      <c r="B892" s="137" t="s">
        <v>41</v>
      </c>
      <c r="C892" s="138" t="s">
        <v>1731</v>
      </c>
      <c r="D892" s="13">
        <v>42583</v>
      </c>
      <c r="E892" s="48" t="s">
        <v>1717</v>
      </c>
      <c r="F892" s="139" t="s">
        <v>16</v>
      </c>
      <c r="G892" s="139" t="s">
        <v>29</v>
      </c>
      <c r="H892" s="139" t="s">
        <v>1288</v>
      </c>
      <c r="I892" s="140" t="s">
        <v>1732</v>
      </c>
      <c r="J892" s="139">
        <v>751</v>
      </c>
      <c r="K892" s="5" t="s">
        <v>1757</v>
      </c>
      <c r="L892" s="141">
        <v>42612</v>
      </c>
      <c r="M892" s="139" t="s">
        <v>18</v>
      </c>
      <c r="N892" s="139"/>
      <c r="O892" s="142"/>
    </row>
    <row r="893" spans="1:15" ht="60" x14ac:dyDescent="0.25">
      <c r="A893" s="79">
        <v>889</v>
      </c>
      <c r="B893" s="14" t="s">
        <v>41</v>
      </c>
      <c r="C893" s="87" t="s">
        <v>1716</v>
      </c>
      <c r="D893" s="13">
        <v>42583</v>
      </c>
      <c r="E893" s="48" t="s">
        <v>1717</v>
      </c>
      <c r="F893" s="12" t="s">
        <v>16</v>
      </c>
      <c r="G893" s="12" t="s">
        <v>29</v>
      </c>
      <c r="H893" s="12" t="s">
        <v>1718</v>
      </c>
      <c r="I893" s="53" t="s">
        <v>1719</v>
      </c>
      <c r="J893" s="12">
        <v>752</v>
      </c>
      <c r="K8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BOŚ.6743.752.2016.IN</v>
      </c>
      <c r="L893" s="141">
        <v>42612</v>
      </c>
      <c r="M893" s="12" t="s">
        <v>18</v>
      </c>
      <c r="N893" s="88">
        <f>IF($F893=dane!$B$8,6743+3,(IF($F893=dane!$B$9,6743+4,(IF($F893=dane!$B$10,6743+5,6743)))))</f>
        <v>6743</v>
      </c>
      <c r="O893" s="106"/>
    </row>
    <row r="894" spans="1:15" ht="60" x14ac:dyDescent="0.25">
      <c r="A894" s="79">
        <v>890</v>
      </c>
      <c r="B894" s="14" t="s">
        <v>41</v>
      </c>
      <c r="C894" s="87">
        <v>14949</v>
      </c>
      <c r="D894" s="13">
        <v>42583</v>
      </c>
      <c r="E894" s="48" t="s">
        <v>1717</v>
      </c>
      <c r="F894" s="12" t="s">
        <v>16</v>
      </c>
      <c r="G894" s="12" t="s">
        <v>29</v>
      </c>
      <c r="H894" s="12" t="s">
        <v>1720</v>
      </c>
      <c r="I894" s="53" t="s">
        <v>1721</v>
      </c>
      <c r="J894" s="12">
        <v>753</v>
      </c>
      <c r="K8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BOŚ.6743.753.2016.IN</v>
      </c>
      <c r="L894" s="141">
        <v>42612</v>
      </c>
      <c r="M894" s="12" t="s">
        <v>18</v>
      </c>
      <c r="N894" s="88">
        <f>IF($F894=dane!$B$8,6743+3,(IF($F894=dane!$B$9,6743+4,(IF($F894=dane!$B$10,6743+5,6743)))))</f>
        <v>6743</v>
      </c>
      <c r="O894" s="106"/>
    </row>
    <row r="895" spans="1:15" ht="60" x14ac:dyDescent="0.25">
      <c r="A895" s="79">
        <f>IF(zgłoszenia[[#This Row],[ID]]&gt;0,A894+1,"--")</f>
        <v>891</v>
      </c>
      <c r="B895" s="14" t="s">
        <v>41</v>
      </c>
      <c r="C895" s="87">
        <v>14950</v>
      </c>
      <c r="D895" s="13">
        <v>42583</v>
      </c>
      <c r="E895" s="48" t="s">
        <v>1722</v>
      </c>
      <c r="F895" s="12" t="s">
        <v>22</v>
      </c>
      <c r="G895" s="12" t="s">
        <v>29</v>
      </c>
      <c r="H895" s="12" t="s">
        <v>1723</v>
      </c>
      <c r="I895" s="53" t="s">
        <v>1724</v>
      </c>
      <c r="J895" s="12">
        <v>754</v>
      </c>
      <c r="K8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BOŚ.6743.754.2016.IN</v>
      </c>
      <c r="L895" s="141">
        <v>42612</v>
      </c>
      <c r="M895" s="12" t="s">
        <v>18</v>
      </c>
      <c r="N895" s="88">
        <f>IF($F895=dane!$B$8,6743+3,(IF($F895=dane!$B$9,6743+4,(IF($F895=dane!$B$10,6743+5,6743)))))</f>
        <v>6743</v>
      </c>
      <c r="O895" s="106"/>
    </row>
    <row r="896" spans="1:15" ht="60" x14ac:dyDescent="0.25">
      <c r="A896" s="79">
        <f>IF(zgłoszenia[[#This Row],[ID]]&gt;0,A895+1,"--")</f>
        <v>892</v>
      </c>
      <c r="B896" s="14" t="s">
        <v>41</v>
      </c>
      <c r="C896" s="87">
        <v>14951</v>
      </c>
      <c r="D896" s="13">
        <v>42583</v>
      </c>
      <c r="E896" s="48" t="s">
        <v>1725</v>
      </c>
      <c r="F896" s="12" t="s">
        <v>22</v>
      </c>
      <c r="G896" s="12" t="s">
        <v>29</v>
      </c>
      <c r="H896" s="12" t="s">
        <v>1726</v>
      </c>
      <c r="I896" s="53" t="s">
        <v>2417</v>
      </c>
      <c r="J896" s="12">
        <v>755</v>
      </c>
      <c r="K8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BOŚ.6743.755.2016.IN</v>
      </c>
      <c r="L896" s="141">
        <v>42612</v>
      </c>
      <c r="M896" s="12" t="s">
        <v>18</v>
      </c>
      <c r="N896" s="88">
        <f>IF($F896=dane!$B$8,6743+3,(IF($F896=dane!$B$9,6743+4,(IF($F896=dane!$B$10,6743+5,6743)))))</f>
        <v>6743</v>
      </c>
      <c r="O896" s="106"/>
    </row>
    <row r="897" spans="1:15" ht="60" x14ac:dyDescent="0.25">
      <c r="A897" s="79">
        <f>IF(zgłoszenia[[#This Row],[ID]]&gt;0,A896+1,"--")</f>
        <v>893</v>
      </c>
      <c r="B897" s="14" t="s">
        <v>41</v>
      </c>
      <c r="C897" s="87">
        <v>14952</v>
      </c>
      <c r="D897" s="13">
        <v>42583</v>
      </c>
      <c r="E897" s="48" t="s">
        <v>1717</v>
      </c>
      <c r="F897" s="12" t="s">
        <v>16</v>
      </c>
      <c r="G897" s="12" t="s">
        <v>29</v>
      </c>
      <c r="H897" s="12" t="s">
        <v>1727</v>
      </c>
      <c r="I897" s="53" t="s">
        <v>1728</v>
      </c>
      <c r="J897" s="12">
        <v>756</v>
      </c>
      <c r="K8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BOŚ.6743.756.2016.IN</v>
      </c>
      <c r="L897" s="141">
        <v>42612</v>
      </c>
      <c r="M897" s="12" t="s">
        <v>18</v>
      </c>
      <c r="N897" s="88">
        <f>IF($F897=dane!$B$8,6743+3,(IF($F897=dane!$B$9,6743+4,(IF($F897=dane!$B$10,6743+5,6743)))))</f>
        <v>6743</v>
      </c>
      <c r="O897" s="106"/>
    </row>
    <row r="898" spans="1:15" ht="60" x14ac:dyDescent="0.25">
      <c r="A898" s="79">
        <f>IF(zgłoszenia[[#This Row],[ID]]&gt;0,A897+1,"--")</f>
        <v>894</v>
      </c>
      <c r="B898" s="14" t="s">
        <v>41</v>
      </c>
      <c r="C898" s="87">
        <v>14953</v>
      </c>
      <c r="D898" s="13">
        <v>42583</v>
      </c>
      <c r="E898" s="48" t="s">
        <v>1729</v>
      </c>
      <c r="F898" s="12" t="s">
        <v>16</v>
      </c>
      <c r="G898" s="12" t="s">
        <v>29</v>
      </c>
      <c r="H898" s="12" t="s">
        <v>1730</v>
      </c>
      <c r="I898" s="53" t="s">
        <v>188</v>
      </c>
      <c r="J898" s="12">
        <v>757</v>
      </c>
      <c r="K8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BOŚ.6743.757.2016.IN</v>
      </c>
      <c r="L898" s="141">
        <v>42612</v>
      </c>
      <c r="M898" s="12" t="s">
        <v>18</v>
      </c>
      <c r="N898" s="88">
        <f>IF($F898=dane!$B$8,6743+3,(IF($F898=dane!$B$9,6743+4,(IF($F898=dane!$B$10,6743+5,6743)))))</f>
        <v>6743</v>
      </c>
      <c r="O898" s="106"/>
    </row>
    <row r="899" spans="1:15" ht="60" x14ac:dyDescent="0.25">
      <c r="A899" s="79">
        <f>IF(zgłoszenia[[#This Row],[ID]]&gt;0,A898+1,"--")</f>
        <v>895</v>
      </c>
      <c r="B899" s="14" t="s">
        <v>41</v>
      </c>
      <c r="C899" s="87">
        <v>14954</v>
      </c>
      <c r="D899" s="13">
        <v>42583</v>
      </c>
      <c r="E899" s="48" t="s">
        <v>1717</v>
      </c>
      <c r="F899" s="12" t="s">
        <v>16</v>
      </c>
      <c r="G899" s="12" t="s">
        <v>29</v>
      </c>
      <c r="H899" s="12" t="s">
        <v>1733</v>
      </c>
      <c r="I899" s="53" t="s">
        <v>1734</v>
      </c>
      <c r="J899" s="12">
        <v>758</v>
      </c>
      <c r="K8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BOŚ.6743.758.2016.IN</v>
      </c>
      <c r="L899" s="141">
        <v>42612</v>
      </c>
      <c r="M899" s="12" t="s">
        <v>18</v>
      </c>
      <c r="N899" s="88">
        <f>IF($F899=dane!$B$8,6743+3,(IF($F899=dane!$B$9,6743+4,(IF($F899=dane!$B$10,6743+5,6743)))))</f>
        <v>6743</v>
      </c>
      <c r="O899" s="106"/>
    </row>
    <row r="900" spans="1:15" ht="60" x14ac:dyDescent="0.25">
      <c r="A900" s="79">
        <f>IF(zgłoszenia[[#This Row],[ID]]&gt;0,A899+1,"--")</f>
        <v>896</v>
      </c>
      <c r="B900" s="14" t="s">
        <v>41</v>
      </c>
      <c r="C900" s="87">
        <v>14955</v>
      </c>
      <c r="D900" s="13">
        <v>42583</v>
      </c>
      <c r="E900" s="48" t="s">
        <v>1717</v>
      </c>
      <c r="F900" s="12" t="s">
        <v>16</v>
      </c>
      <c r="G900" s="12" t="s">
        <v>29</v>
      </c>
      <c r="H900" s="12" t="s">
        <v>1288</v>
      </c>
      <c r="I900" s="53" t="s">
        <v>1735</v>
      </c>
      <c r="J900" s="12">
        <v>759</v>
      </c>
      <c r="K9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BOŚ.6743.759.2016.IN</v>
      </c>
      <c r="L900" s="141">
        <v>42612</v>
      </c>
      <c r="M900" s="12" t="s">
        <v>18</v>
      </c>
      <c r="N900" s="88">
        <f>IF($F900=dane!$B$8,6743+3,(IF($F900=dane!$B$9,6743+4,(IF($F900=dane!$B$10,6743+5,6743)))))</f>
        <v>6743</v>
      </c>
      <c r="O900" s="106"/>
    </row>
    <row r="901" spans="1:15" ht="60" x14ac:dyDescent="0.25">
      <c r="A901" s="79">
        <f>IF(zgłoszenia[[#This Row],[ID]]&gt;0,A900+1,"--")</f>
        <v>897</v>
      </c>
      <c r="B901" s="14" t="s">
        <v>41</v>
      </c>
      <c r="C901" s="87">
        <v>14956</v>
      </c>
      <c r="D901" s="13">
        <v>42583</v>
      </c>
      <c r="E901" s="48" t="s">
        <v>1717</v>
      </c>
      <c r="F901" s="12" t="s">
        <v>16</v>
      </c>
      <c r="G901" s="12" t="s">
        <v>29</v>
      </c>
      <c r="H901" s="12" t="s">
        <v>1736</v>
      </c>
      <c r="I901" s="53" t="s">
        <v>1737</v>
      </c>
      <c r="J901" s="12">
        <v>760</v>
      </c>
      <c r="K9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BOŚ.6743.760.2016.IN</v>
      </c>
      <c r="L901" s="141">
        <v>42612</v>
      </c>
      <c r="M901" s="12" t="s">
        <v>18</v>
      </c>
      <c r="N901" s="88">
        <f>IF($F901=dane!$B$8,6743+3,(IF($F901=dane!$B$9,6743+4,(IF($F901=dane!$B$10,6743+5,6743)))))</f>
        <v>6743</v>
      </c>
      <c r="O901" s="106"/>
    </row>
    <row r="902" spans="1:15" ht="60" x14ac:dyDescent="0.25">
      <c r="A902" s="79">
        <f>IF(zgłoszenia[[#This Row],[ID]]&gt;0,A901+1,"--")</f>
        <v>898</v>
      </c>
      <c r="B902" s="14" t="s">
        <v>41</v>
      </c>
      <c r="C902" s="87">
        <v>14957</v>
      </c>
      <c r="D902" s="13">
        <v>42583</v>
      </c>
      <c r="E902" s="48" t="s">
        <v>1717</v>
      </c>
      <c r="F902" s="12" t="s">
        <v>16</v>
      </c>
      <c r="G902" s="12" t="s">
        <v>29</v>
      </c>
      <c r="H902" s="12" t="s">
        <v>1738</v>
      </c>
      <c r="I902" s="53" t="s">
        <v>1739</v>
      </c>
      <c r="J902" s="12">
        <v>761</v>
      </c>
      <c r="K9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BOŚ.6743.761.2016.IN</v>
      </c>
      <c r="L902" s="141">
        <v>42612</v>
      </c>
      <c r="M902" s="12" t="s">
        <v>18</v>
      </c>
      <c r="N902" s="88">
        <f>IF($F902=dane!$B$8,6743+3,(IF($F902=dane!$B$9,6743+4,(IF($F902=dane!$B$10,6743+5,6743)))))</f>
        <v>6743</v>
      </c>
      <c r="O902" s="106"/>
    </row>
    <row r="903" spans="1:15" ht="60" x14ac:dyDescent="0.25">
      <c r="A903" s="79">
        <f>IF(zgłoszenia[[#This Row],[ID]]&gt;0,A902+1,"--")</f>
        <v>899</v>
      </c>
      <c r="B903" s="14" t="s">
        <v>41</v>
      </c>
      <c r="C903" s="87">
        <v>14959</v>
      </c>
      <c r="D903" s="13">
        <v>42583</v>
      </c>
      <c r="E903" s="48" t="s">
        <v>1740</v>
      </c>
      <c r="F903" s="12" t="s">
        <v>16</v>
      </c>
      <c r="G903" s="12" t="s">
        <v>29</v>
      </c>
      <c r="H903" s="12" t="s">
        <v>1723</v>
      </c>
      <c r="I903" s="53" t="s">
        <v>1741</v>
      </c>
      <c r="J903" s="12">
        <v>762</v>
      </c>
      <c r="K9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BOŚ.6743.762.2016.IN</v>
      </c>
      <c r="L903" s="141">
        <v>42612</v>
      </c>
      <c r="M903" s="12" t="s">
        <v>18</v>
      </c>
      <c r="N903" s="88">
        <f>IF($F903=dane!$B$8,6743+3,(IF($F903=dane!$B$9,6743+4,(IF($F903=dane!$B$10,6743+5,6743)))))</f>
        <v>6743</v>
      </c>
      <c r="O903" s="106"/>
    </row>
    <row r="904" spans="1:15" ht="60" x14ac:dyDescent="0.25">
      <c r="A904" s="79">
        <f>IF(zgłoszenia[[#This Row],[ID]]&gt;0,A903+1,"--")</f>
        <v>900</v>
      </c>
      <c r="B904" s="14" t="s">
        <v>11</v>
      </c>
      <c r="C904" s="87" t="s">
        <v>1742</v>
      </c>
      <c r="D904" s="13">
        <v>42583</v>
      </c>
      <c r="E904" s="48" t="s">
        <v>1743</v>
      </c>
      <c r="F904" s="12" t="s">
        <v>16</v>
      </c>
      <c r="G904" s="12" t="s">
        <v>29</v>
      </c>
      <c r="H904" s="12" t="s">
        <v>639</v>
      </c>
      <c r="I904" s="53" t="s">
        <v>1744</v>
      </c>
      <c r="J904" s="12">
        <v>729</v>
      </c>
      <c r="K9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BOŚ.6743.729.2016.AA</v>
      </c>
      <c r="L904" s="11">
        <v>42592</v>
      </c>
      <c r="M904" s="12" t="s">
        <v>18</v>
      </c>
      <c r="N904" s="88">
        <f>IF($F904=dane!$B$8,6743+3,(IF($F904=dane!$B$9,6743+4,(IF($F904=dane!$B$10,6743+5,6743)))))</f>
        <v>6743</v>
      </c>
      <c r="O904" s="106"/>
    </row>
    <row r="905" spans="1:15" ht="60" x14ac:dyDescent="0.25">
      <c r="A905" s="79">
        <f>IF(zgłoszenia[[#This Row],[ID]]&gt;0,A904+1,"--")</f>
        <v>901</v>
      </c>
      <c r="B905" s="14" t="s">
        <v>37</v>
      </c>
      <c r="C905" s="87">
        <v>15616</v>
      </c>
      <c r="D905" s="13">
        <v>42592</v>
      </c>
      <c r="E905" s="48" t="s">
        <v>64</v>
      </c>
      <c r="F905" s="12" t="s">
        <v>82</v>
      </c>
      <c r="G905" s="12" t="s">
        <v>28</v>
      </c>
      <c r="H905" s="12" t="s">
        <v>155</v>
      </c>
      <c r="I905" s="53" t="s">
        <v>1749</v>
      </c>
      <c r="J905" s="12">
        <v>129</v>
      </c>
      <c r="K9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BOŚ.6746.129.2016.AŁ</v>
      </c>
      <c r="L905" s="11">
        <v>42622</v>
      </c>
      <c r="M905" s="12" t="s">
        <v>18</v>
      </c>
      <c r="N905" s="88">
        <f>IF($F905=dane!$B$8,6743+3,(IF($F905=dane!$B$9,6743+4,(IF($F905=dane!$B$10,6743+5,6743)))))</f>
        <v>6746</v>
      </c>
      <c r="O905" s="106"/>
    </row>
    <row r="906" spans="1:15" ht="60" x14ac:dyDescent="0.25">
      <c r="A906" s="79">
        <f>IF(zgłoszenia[[#This Row],[ID]]&gt;0,A905+1,"--")</f>
        <v>902</v>
      </c>
      <c r="B906" s="14" t="s">
        <v>37</v>
      </c>
      <c r="C906" s="87">
        <v>15611</v>
      </c>
      <c r="D906" s="13">
        <v>42592</v>
      </c>
      <c r="E906" s="48" t="s">
        <v>64</v>
      </c>
      <c r="F906" s="12" t="s">
        <v>82</v>
      </c>
      <c r="G906" s="12" t="s">
        <v>28</v>
      </c>
      <c r="H906" s="12" t="s">
        <v>155</v>
      </c>
      <c r="I906" s="53" t="s">
        <v>1748</v>
      </c>
      <c r="J906" s="12">
        <v>127</v>
      </c>
      <c r="K9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BOŚ.6746.127.2016.AŁ</v>
      </c>
      <c r="L906" s="11">
        <v>42622</v>
      </c>
      <c r="M906" s="12" t="s">
        <v>18</v>
      </c>
      <c r="N906" s="88">
        <f>IF($F906=dane!$B$8,6743+3,(IF($F906=dane!$B$9,6743+4,(IF($F906=dane!$B$10,6743+5,6743)))))</f>
        <v>6746</v>
      </c>
      <c r="O906" s="106"/>
    </row>
    <row r="907" spans="1:15" ht="60" x14ac:dyDescent="0.25">
      <c r="A907" s="79">
        <f>IF(zgłoszenia[[#This Row],[ID]]&gt;0,A906+1,"--")</f>
        <v>903</v>
      </c>
      <c r="B907" s="14" t="s">
        <v>37</v>
      </c>
      <c r="C907" s="87">
        <v>15613</v>
      </c>
      <c r="D907" s="13">
        <v>42592</v>
      </c>
      <c r="E907" s="48" t="s">
        <v>64</v>
      </c>
      <c r="F907" s="12" t="s">
        <v>82</v>
      </c>
      <c r="G907" s="12" t="s">
        <v>28</v>
      </c>
      <c r="H907" s="12" t="s">
        <v>122</v>
      </c>
      <c r="I907" s="53" t="s">
        <v>1750</v>
      </c>
      <c r="J907" s="12">
        <v>128</v>
      </c>
      <c r="K9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BOŚ.6746.128.2016.AŁ</v>
      </c>
      <c r="L907" s="11">
        <v>42622</v>
      </c>
      <c r="M907" s="12" t="s">
        <v>18</v>
      </c>
      <c r="N907" s="88">
        <f>IF($F907=dane!$B$8,6743+3,(IF($F907=dane!$B$9,6743+4,(IF($F907=dane!$B$10,6743+5,6743)))))</f>
        <v>6746</v>
      </c>
      <c r="O907" s="106"/>
    </row>
    <row r="908" spans="1:15" ht="60" x14ac:dyDescent="0.25">
      <c r="A908" s="79">
        <f>IF(zgłoszenia[[#This Row],[ID]]&gt;0,A907+1,"--")</f>
        <v>904</v>
      </c>
      <c r="B908" s="14" t="s">
        <v>11</v>
      </c>
      <c r="C908" s="87">
        <v>15592</v>
      </c>
      <c r="D908" s="13">
        <v>42592</v>
      </c>
      <c r="E908" s="48" t="s">
        <v>1751</v>
      </c>
      <c r="F908" s="12" t="s">
        <v>22</v>
      </c>
      <c r="G908" s="12" t="s">
        <v>25</v>
      </c>
      <c r="H908" s="12" t="s">
        <v>651</v>
      </c>
      <c r="I908" s="53" t="s">
        <v>1752</v>
      </c>
      <c r="J908" s="12">
        <v>781</v>
      </c>
      <c r="K9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BOŚ.6743.781.2016.AA</v>
      </c>
      <c r="L908" s="11">
        <v>42606</v>
      </c>
      <c r="M908" s="12" t="s">
        <v>18</v>
      </c>
      <c r="N908" s="88">
        <f>IF($F908=dane!$B$8,6743+3,(IF($F908=dane!$B$9,6743+4,(IF($F908=dane!$B$10,6743+5,6743)))))</f>
        <v>6743</v>
      </c>
      <c r="O908" s="106"/>
    </row>
    <row r="909" spans="1:15" ht="60" x14ac:dyDescent="0.25">
      <c r="A909" s="79">
        <f>IF(zgłoszenia[[#This Row],[ID]]&gt;0,A908+1,"--")</f>
        <v>905</v>
      </c>
      <c r="B909" s="14" t="s">
        <v>209</v>
      </c>
      <c r="C909" s="87">
        <v>15486</v>
      </c>
      <c r="D909" s="13">
        <v>42591</v>
      </c>
      <c r="E909" s="48" t="s">
        <v>239</v>
      </c>
      <c r="F909" s="12" t="s">
        <v>22</v>
      </c>
      <c r="G909" s="12" t="s">
        <v>28</v>
      </c>
      <c r="H909" s="12" t="s">
        <v>129</v>
      </c>
      <c r="I909" s="53" t="s">
        <v>1753</v>
      </c>
      <c r="J909" s="12">
        <v>782</v>
      </c>
      <c r="K9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BOŚ.6743.782.2016.SR</v>
      </c>
      <c r="L909" s="11">
        <v>42599</v>
      </c>
      <c r="M909" s="12" t="s">
        <v>18</v>
      </c>
      <c r="N909" s="88">
        <f>IF($F909=dane!$B$8,6743+3,(IF($F909=dane!$B$9,6743+4,(IF($F909=dane!$B$10,6743+5,6743)))))</f>
        <v>6743</v>
      </c>
      <c r="O909" s="106"/>
    </row>
    <row r="910" spans="1:15" ht="60" x14ac:dyDescent="0.25">
      <c r="A910" s="79">
        <f>IF(zgłoszenia[[#This Row],[ID]]&gt;0,A909+1,"--")</f>
        <v>906</v>
      </c>
      <c r="B910" s="14" t="s">
        <v>209</v>
      </c>
      <c r="C910" s="87">
        <v>15621</v>
      </c>
      <c r="D910" s="13">
        <v>42592</v>
      </c>
      <c r="E910" s="48" t="s">
        <v>1094</v>
      </c>
      <c r="F910" s="12" t="s">
        <v>22</v>
      </c>
      <c r="G910" s="12" t="s">
        <v>28</v>
      </c>
      <c r="H910" s="12" t="s">
        <v>28</v>
      </c>
      <c r="I910" s="53" t="s">
        <v>1754</v>
      </c>
      <c r="J910" s="12">
        <v>783</v>
      </c>
      <c r="K9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BOŚ.6743.783.2016.SR</v>
      </c>
      <c r="L910" s="11">
        <v>42606</v>
      </c>
      <c r="M910" s="12" t="s">
        <v>18</v>
      </c>
      <c r="N910" s="88">
        <f>IF($F910=dane!$B$8,6743+3,(IF($F910=dane!$B$9,6743+4,(IF($F910=dane!$B$10,6743+5,6743)))))</f>
        <v>6743</v>
      </c>
      <c r="O910" s="106"/>
    </row>
    <row r="911" spans="1:15" ht="60" x14ac:dyDescent="0.25">
      <c r="A911" s="79">
        <f>IF(zgłoszenia[[#This Row],[ID]]&gt;0,A910+1,"--")</f>
        <v>907</v>
      </c>
      <c r="B911" s="14" t="s">
        <v>41</v>
      </c>
      <c r="C911" s="87">
        <v>15629</v>
      </c>
      <c r="D911" s="13">
        <v>42592</v>
      </c>
      <c r="E911" s="48" t="s">
        <v>1755</v>
      </c>
      <c r="F911" s="12" t="s">
        <v>22</v>
      </c>
      <c r="G911" s="12" t="s">
        <v>32</v>
      </c>
      <c r="H911" s="12" t="s">
        <v>1756</v>
      </c>
      <c r="I911" s="53" t="s">
        <v>421</v>
      </c>
      <c r="J911" s="12">
        <v>779</v>
      </c>
      <c r="K9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BOŚ.6743.779.2016.IN</v>
      </c>
      <c r="L911" s="141">
        <v>42621</v>
      </c>
      <c r="M911" s="12" t="s">
        <v>18</v>
      </c>
      <c r="N911" s="88">
        <f>IF($F911=dane!$B$8,6743+3,(IF($F911=dane!$B$9,6743+4,(IF($F911=dane!$B$10,6743+5,6743)))))</f>
        <v>6743</v>
      </c>
      <c r="O911" s="106"/>
    </row>
    <row r="912" spans="1:15" ht="60" x14ac:dyDescent="0.25">
      <c r="A912" s="79">
        <f>IF(zgłoszenia[[#This Row],[ID]]&gt;0,A911+1,"--")</f>
        <v>908</v>
      </c>
      <c r="B912" s="14" t="s">
        <v>209</v>
      </c>
      <c r="C912" s="87">
        <v>15700</v>
      </c>
      <c r="D912" s="13">
        <v>42593</v>
      </c>
      <c r="E912" s="48" t="s">
        <v>1758</v>
      </c>
      <c r="F912" s="12" t="s">
        <v>22</v>
      </c>
      <c r="G912" s="12" t="s">
        <v>25</v>
      </c>
      <c r="H912" s="12" t="s">
        <v>432</v>
      </c>
      <c r="I912" s="53" t="s">
        <v>1759</v>
      </c>
      <c r="J912" s="12">
        <v>785</v>
      </c>
      <c r="K9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BOŚ.6743.785.2016.SR</v>
      </c>
      <c r="L912" s="11">
        <v>42614</v>
      </c>
      <c r="M912" s="12" t="s">
        <v>18</v>
      </c>
      <c r="N912" s="88">
        <f>IF($F912=dane!$B$8,6743+3,(IF($F912=dane!$B$9,6743+4,(IF($F912=dane!$B$10,6743+5,6743)))))</f>
        <v>6743</v>
      </c>
      <c r="O912" s="106"/>
    </row>
    <row r="913" spans="1:15" ht="60" x14ac:dyDescent="0.25">
      <c r="A913" s="79">
        <f>IF(zgłoszenia[[#This Row],[ID]]&gt;0,A912+1,"--")</f>
        <v>909</v>
      </c>
      <c r="B913" s="14" t="s">
        <v>209</v>
      </c>
      <c r="C913" s="87">
        <v>15702</v>
      </c>
      <c r="D913" s="13">
        <v>42593</v>
      </c>
      <c r="E913" s="48" t="s">
        <v>239</v>
      </c>
      <c r="F913" s="12" t="s">
        <v>22</v>
      </c>
      <c r="G913" s="12" t="s">
        <v>25</v>
      </c>
      <c r="H913" s="12" t="s">
        <v>1760</v>
      </c>
      <c r="I913" s="53" t="s">
        <v>1759</v>
      </c>
      <c r="J913" s="12">
        <v>786</v>
      </c>
      <c r="K9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BOŚ.6743.786.2016.SR</v>
      </c>
      <c r="L913" s="11">
        <v>42614</v>
      </c>
      <c r="M913" s="12" t="s">
        <v>18</v>
      </c>
      <c r="N913" s="88">
        <f>IF($F913=dane!$B$8,6743+3,(IF($F913=dane!$B$9,6743+4,(IF($F913=dane!$B$10,6743+5,6743)))))</f>
        <v>6743</v>
      </c>
      <c r="O913" s="106"/>
    </row>
    <row r="914" spans="1:15" ht="60" x14ac:dyDescent="0.25">
      <c r="A914" s="79">
        <f>IF(zgłoszenia[[#This Row],[ID]]&gt;0,A913+1,"--")</f>
        <v>910</v>
      </c>
      <c r="B914" s="14" t="s">
        <v>209</v>
      </c>
      <c r="C914" s="87">
        <v>15671</v>
      </c>
      <c r="D914" s="13">
        <v>42593</v>
      </c>
      <c r="E914" s="48" t="s">
        <v>1761</v>
      </c>
      <c r="F914" s="12" t="s">
        <v>16</v>
      </c>
      <c r="G914" s="12" t="s">
        <v>25</v>
      </c>
      <c r="H914" s="12" t="s">
        <v>449</v>
      </c>
      <c r="I914" s="53" t="s">
        <v>1762</v>
      </c>
      <c r="J914" s="12">
        <v>784</v>
      </c>
      <c r="K9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BOŚ.6743.784.2016.SR</v>
      </c>
      <c r="L914" s="11">
        <v>42608</v>
      </c>
      <c r="M914" s="12" t="s">
        <v>18</v>
      </c>
      <c r="N914" s="88">
        <f>IF($F914=dane!$B$8,6743+3,(IF($F914=dane!$B$9,6743+4,(IF($F914=dane!$B$10,6743+5,6743)))))</f>
        <v>6743</v>
      </c>
      <c r="O914" s="106"/>
    </row>
    <row r="915" spans="1:15" ht="60" x14ac:dyDescent="0.25">
      <c r="A915" s="79">
        <f>IF(zgłoszenia[[#This Row],[ID]]&gt;0,A914+1,"--")</f>
        <v>911</v>
      </c>
      <c r="B915" s="14" t="s">
        <v>41</v>
      </c>
      <c r="C915" s="87">
        <v>15665</v>
      </c>
      <c r="D915" s="13">
        <v>42593</v>
      </c>
      <c r="E915" s="48" t="s">
        <v>1397</v>
      </c>
      <c r="F915" s="12" t="s">
        <v>81</v>
      </c>
      <c r="G915" s="12" t="s">
        <v>31</v>
      </c>
      <c r="H915" s="12" t="s">
        <v>410</v>
      </c>
      <c r="I915" s="53" t="s">
        <v>1763</v>
      </c>
      <c r="J915" s="12">
        <v>51</v>
      </c>
      <c r="K9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BOŚ.6748.51.2016.IN</v>
      </c>
      <c r="L915" s="11">
        <v>42621</v>
      </c>
      <c r="M915" s="12" t="s">
        <v>18</v>
      </c>
      <c r="N915" s="88">
        <f>IF($F915=dane!$B$8,6743+3,(IF($F915=dane!$B$9,6743+4,(IF($F915=dane!$B$10,6743+5,6743)))))</f>
        <v>6748</v>
      </c>
      <c r="O915" s="106"/>
    </row>
    <row r="916" spans="1:15" ht="60" x14ac:dyDescent="0.25">
      <c r="A916" s="79">
        <f>IF(zgłoszenia[[#This Row],[ID]]&gt;0,A915+1,"--")</f>
        <v>912</v>
      </c>
      <c r="B916" s="14" t="s">
        <v>209</v>
      </c>
      <c r="C916" s="87">
        <v>14731</v>
      </c>
      <c r="D916" s="13">
        <v>42579</v>
      </c>
      <c r="E916" s="48" t="s">
        <v>1764</v>
      </c>
      <c r="F916" s="12" t="s">
        <v>22</v>
      </c>
      <c r="G916" s="12" t="s">
        <v>28</v>
      </c>
      <c r="H916" s="12" t="s">
        <v>28</v>
      </c>
      <c r="I916" s="53" t="s">
        <v>1765</v>
      </c>
      <c r="J916" s="12">
        <v>733</v>
      </c>
      <c r="K916" s="5" t="s">
        <v>1766</v>
      </c>
      <c r="L916" s="11">
        <v>42594</v>
      </c>
      <c r="M916" s="12" t="s">
        <v>18</v>
      </c>
      <c r="N916" s="88">
        <f>IF($F916=dane!$B$8,6743+3,(IF($F916=dane!$B$9,6743+4,(IF($F916=dane!$B$10,6743+5,6743)))))</f>
        <v>6743</v>
      </c>
      <c r="O916" s="106"/>
    </row>
    <row r="917" spans="1:15" ht="30" x14ac:dyDescent="0.25">
      <c r="A917" s="79">
        <f>IF(zgłoszenia[[#This Row],[ID]]&gt;0,A916+1,"--")</f>
        <v>913</v>
      </c>
      <c r="B917" s="14" t="s">
        <v>41</v>
      </c>
      <c r="C917" s="87">
        <v>15697</v>
      </c>
      <c r="D917" s="13">
        <v>42593</v>
      </c>
      <c r="E917" s="48" t="s">
        <v>1767</v>
      </c>
      <c r="F917" s="12" t="s">
        <v>22</v>
      </c>
      <c r="G917" s="12" t="s">
        <v>17</v>
      </c>
      <c r="H917" s="12" t="s">
        <v>1768</v>
      </c>
      <c r="I917" s="53" t="s">
        <v>1161</v>
      </c>
      <c r="J917" s="12">
        <v>788</v>
      </c>
      <c r="K9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BOŚ.6743.788.2016.IN</v>
      </c>
      <c r="L917" s="11">
        <v>42607</v>
      </c>
      <c r="M917" s="12" t="s">
        <v>30</v>
      </c>
      <c r="N917" s="88">
        <f>IF($F917=dane!$B$8,6743+3,(IF($F917=dane!$B$9,6743+4,(IF($F917=dane!$B$10,6743+5,6743)))))</f>
        <v>6743</v>
      </c>
      <c r="O917" s="106"/>
    </row>
    <row r="918" spans="1:15" ht="60" x14ac:dyDescent="0.25">
      <c r="A918" s="79">
        <f>IF(zgłoszenia[[#This Row],[ID]]&gt;0,A917+1,"--")</f>
        <v>914</v>
      </c>
      <c r="B918" s="14" t="s">
        <v>11</v>
      </c>
      <c r="C918" s="87">
        <v>15831</v>
      </c>
      <c r="D918" s="13">
        <v>42594</v>
      </c>
      <c r="E918" s="48" t="s">
        <v>126</v>
      </c>
      <c r="F918" s="12" t="s">
        <v>16</v>
      </c>
      <c r="G918" s="12" t="s">
        <v>31</v>
      </c>
      <c r="H918" s="12" t="s">
        <v>828</v>
      </c>
      <c r="I918" s="53" t="s">
        <v>1769</v>
      </c>
      <c r="J918" s="12">
        <v>791</v>
      </c>
      <c r="K9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BOŚ.6743.791.2016.AA</v>
      </c>
      <c r="L918" s="11">
        <v>42608</v>
      </c>
      <c r="M918" s="12" t="s">
        <v>18</v>
      </c>
      <c r="N918" s="88">
        <f>IF($F918=dane!$B$8,6743+3,(IF($F918=dane!$B$9,6743+4,(IF($F918=dane!$B$10,6743+5,6743)))))</f>
        <v>6743</v>
      </c>
      <c r="O918" s="106"/>
    </row>
    <row r="919" spans="1:15" ht="60" x14ac:dyDescent="0.25">
      <c r="A919" s="79">
        <f>IF(zgłoszenia[[#This Row],[ID]]&gt;0,A918+1,"--")</f>
        <v>915</v>
      </c>
      <c r="B919" s="14" t="s">
        <v>209</v>
      </c>
      <c r="C919" s="87">
        <v>15828</v>
      </c>
      <c r="D919" s="13">
        <v>42594</v>
      </c>
      <c r="E919" s="48" t="s">
        <v>1770</v>
      </c>
      <c r="F919" s="12" t="s">
        <v>22</v>
      </c>
      <c r="G919" s="12" t="s">
        <v>32</v>
      </c>
      <c r="H919" s="12" t="s">
        <v>149</v>
      </c>
      <c r="I919" s="53" t="s">
        <v>1771</v>
      </c>
      <c r="J919" s="12">
        <v>787</v>
      </c>
      <c r="K9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BOŚ.6743.787.2016.SR</v>
      </c>
      <c r="L919" s="11">
        <v>42606</v>
      </c>
      <c r="M919" s="12" t="s">
        <v>18</v>
      </c>
      <c r="N919" s="88">
        <f>IF($F919=dane!$B$8,6743+3,(IF($F919=dane!$B$9,6743+4,(IF($F919=dane!$B$10,6743+5,6743)))))</f>
        <v>6743</v>
      </c>
      <c r="O919" s="106"/>
    </row>
    <row r="920" spans="1:15" ht="60" x14ac:dyDescent="0.25">
      <c r="A920" s="79">
        <f>IF(zgłoszenia[[#This Row],[ID]]&gt;0,A919+1,"--")</f>
        <v>916</v>
      </c>
      <c r="B920" s="14" t="s">
        <v>11</v>
      </c>
      <c r="C920" s="87">
        <v>15802</v>
      </c>
      <c r="D920" s="13">
        <v>42594</v>
      </c>
      <c r="E920" s="48" t="s">
        <v>126</v>
      </c>
      <c r="F920" s="12" t="s">
        <v>16</v>
      </c>
      <c r="G920" s="12" t="s">
        <v>23</v>
      </c>
      <c r="H920" s="12" t="s">
        <v>1772</v>
      </c>
      <c r="I920" s="53" t="s">
        <v>1773</v>
      </c>
      <c r="J920" s="12">
        <v>789</v>
      </c>
      <c r="K9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BOŚ.6743.789.2016.AA</v>
      </c>
      <c r="L920" s="11">
        <v>42619</v>
      </c>
      <c r="M920" s="12" t="s">
        <v>18</v>
      </c>
      <c r="N920" s="88">
        <f>IF($F920=dane!$B$8,6743+3,(IF($F920=dane!$B$9,6743+4,(IF($F920=dane!$B$10,6743+5,6743)))))</f>
        <v>6743</v>
      </c>
      <c r="O920" s="106"/>
    </row>
    <row r="921" spans="1:15" ht="60" x14ac:dyDescent="0.25">
      <c r="A921" s="79">
        <f>IF(zgłoszenia[[#This Row],[ID]]&gt;0,A920+1,"--")</f>
        <v>917</v>
      </c>
      <c r="B921" s="14" t="s">
        <v>11</v>
      </c>
      <c r="C921" s="87">
        <v>15830</v>
      </c>
      <c r="D921" s="13">
        <v>42594</v>
      </c>
      <c r="E921" s="48" t="s">
        <v>1117</v>
      </c>
      <c r="F921" s="12" t="s">
        <v>16</v>
      </c>
      <c r="G921" s="12" t="s">
        <v>31</v>
      </c>
      <c r="H921" s="12" t="s">
        <v>31</v>
      </c>
      <c r="I921" s="53" t="s">
        <v>1217</v>
      </c>
      <c r="J921" s="12">
        <v>790</v>
      </c>
      <c r="K9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BOŚ.6743.790.2016.AA</v>
      </c>
      <c r="L921" s="11">
        <v>42612</v>
      </c>
      <c r="M921" s="12" t="s">
        <v>18</v>
      </c>
      <c r="N921" s="88">
        <f>IF($F921=dane!$B$8,6743+3,(IF($F921=dane!$B$9,6743+4,(IF($F921=dane!$B$10,6743+5,6743)))))</f>
        <v>6743</v>
      </c>
      <c r="O921" s="106"/>
    </row>
    <row r="922" spans="1:15" ht="60" x14ac:dyDescent="0.25">
      <c r="A922" s="79">
        <f>IF(zgłoszenia[[#This Row],[ID]]&gt;0,A921+1,"--")</f>
        <v>918</v>
      </c>
      <c r="B922" s="14" t="s">
        <v>42</v>
      </c>
      <c r="C922" s="87">
        <v>15832</v>
      </c>
      <c r="D922" s="13">
        <v>42594</v>
      </c>
      <c r="E922" s="48" t="s">
        <v>1774</v>
      </c>
      <c r="F922" s="12" t="s">
        <v>24</v>
      </c>
      <c r="G922" s="12" t="s">
        <v>20</v>
      </c>
      <c r="H922" s="12" t="s">
        <v>246</v>
      </c>
      <c r="I922" s="53" t="s">
        <v>1775</v>
      </c>
      <c r="J922" s="12">
        <v>792</v>
      </c>
      <c r="K9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BOŚ.6743.792.2016.MS</v>
      </c>
      <c r="L922" s="11">
        <v>42627</v>
      </c>
      <c r="M922" s="12" t="s">
        <v>18</v>
      </c>
      <c r="N922" s="88">
        <f>IF($F922=dane!$B$8,6743+3,(IF($F922=dane!$B$9,6743+4,(IF($F922=dane!$B$10,6743+5,6743)))))</f>
        <v>6743</v>
      </c>
      <c r="O922" s="106"/>
    </row>
    <row r="923" spans="1:15" ht="60" x14ac:dyDescent="0.25">
      <c r="A923" s="79">
        <f>IF(zgłoszenia[[#This Row],[ID]]&gt;0,A922+1,"--")</f>
        <v>919</v>
      </c>
      <c r="B923" s="14" t="s">
        <v>11</v>
      </c>
      <c r="C923" s="87">
        <v>15917</v>
      </c>
      <c r="D923" s="13">
        <v>42598</v>
      </c>
      <c r="E923" s="48" t="s">
        <v>1297</v>
      </c>
      <c r="F923" s="12" t="s">
        <v>16</v>
      </c>
      <c r="G923" s="12" t="s">
        <v>31</v>
      </c>
      <c r="H923" s="12" t="s">
        <v>232</v>
      </c>
      <c r="I923" s="53" t="s">
        <v>217</v>
      </c>
      <c r="J923" s="12">
        <v>823</v>
      </c>
      <c r="K9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BOŚ.6743.823.2016.AA</v>
      </c>
      <c r="L923" s="11">
        <v>42612</v>
      </c>
      <c r="M923" s="12" t="s">
        <v>18</v>
      </c>
      <c r="N923" s="88">
        <f>IF($F923=dane!$B$8,6743+3,(IF($F923=dane!$B$9,6743+4,(IF($F923=dane!$B$10,6743+5,6743)))))</f>
        <v>6743</v>
      </c>
      <c r="O923" s="106"/>
    </row>
    <row r="924" spans="1:15" ht="60" x14ac:dyDescent="0.25">
      <c r="A924" s="79">
        <f>IF(zgłoszenia[[#This Row],[ID]]&gt;0,A923+1,"--")</f>
        <v>920</v>
      </c>
      <c r="B924" s="14" t="s">
        <v>41</v>
      </c>
      <c r="C924" s="87">
        <v>15918</v>
      </c>
      <c r="D924" s="13">
        <v>42598</v>
      </c>
      <c r="E924" s="98" t="s">
        <v>64</v>
      </c>
      <c r="F924" s="12" t="s">
        <v>82</v>
      </c>
      <c r="G924" s="12" t="s">
        <v>17</v>
      </c>
      <c r="H924" s="12" t="s">
        <v>717</v>
      </c>
      <c r="I924" s="53" t="s">
        <v>1491</v>
      </c>
      <c r="J924" s="12">
        <v>125</v>
      </c>
      <c r="K9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BOŚ.6746.125.2016.IN</v>
      </c>
      <c r="L924" s="11">
        <v>42627</v>
      </c>
      <c r="M924" s="12" t="s">
        <v>18</v>
      </c>
      <c r="N924" s="88">
        <f>IF($F924=dane!$B$8,6743+3,(IF($F924=dane!$B$9,6743+4,(IF($F924=dane!$B$10,6743+5,6743)))))</f>
        <v>6746</v>
      </c>
      <c r="O924" s="106"/>
    </row>
    <row r="925" spans="1:15" ht="60" x14ac:dyDescent="0.25">
      <c r="A925" s="79">
        <f>IF(zgłoszenia[[#This Row],[ID]]&gt;0,A924+1,"--")</f>
        <v>921</v>
      </c>
      <c r="B925" s="14" t="s">
        <v>37</v>
      </c>
      <c r="C925" s="87">
        <v>15982</v>
      </c>
      <c r="D925" s="13">
        <v>42599</v>
      </c>
      <c r="E925" s="48" t="s">
        <v>1776</v>
      </c>
      <c r="F925" s="12" t="s">
        <v>22</v>
      </c>
      <c r="G925" s="12" t="s">
        <v>28</v>
      </c>
      <c r="H925" s="12" t="s">
        <v>171</v>
      </c>
      <c r="I925" s="53" t="s">
        <v>1777</v>
      </c>
      <c r="J925" s="12">
        <v>826</v>
      </c>
      <c r="K9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BOŚ.6743.826.2016.AŁ</v>
      </c>
      <c r="L925" s="11">
        <v>42629</v>
      </c>
      <c r="M925" s="12" t="s">
        <v>18</v>
      </c>
      <c r="N925" s="88">
        <f>IF($F925=dane!$B$8,6743+3,(IF($F925=dane!$B$9,6743+4,(IF($F925=dane!$B$10,6743+5,6743)))))</f>
        <v>6743</v>
      </c>
      <c r="O925" s="106"/>
    </row>
    <row r="926" spans="1:15" ht="60" x14ac:dyDescent="0.25">
      <c r="A926" s="79">
        <f>IF(zgłoszenia[[#This Row],[ID]]&gt;0,A925+1,"--")</f>
        <v>922</v>
      </c>
      <c r="B926" s="14" t="s">
        <v>11</v>
      </c>
      <c r="C926" s="87">
        <v>16026</v>
      </c>
      <c r="D926" s="13">
        <v>42599</v>
      </c>
      <c r="E926" s="48" t="s">
        <v>239</v>
      </c>
      <c r="F926" s="12" t="s">
        <v>22</v>
      </c>
      <c r="G926" s="12" t="s">
        <v>31</v>
      </c>
      <c r="H926" s="12" t="s">
        <v>617</v>
      </c>
      <c r="I926" s="53" t="s">
        <v>1778</v>
      </c>
      <c r="J926" s="12">
        <v>824</v>
      </c>
      <c r="K9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BOŚ.6743.824.2016.AA</v>
      </c>
      <c r="L926" s="11">
        <v>42619</v>
      </c>
      <c r="M926" s="12" t="s">
        <v>18</v>
      </c>
      <c r="N926" s="88">
        <f>IF($F926=dane!$B$8,6743+3,(IF($F926=dane!$B$9,6743+4,(IF($F926=dane!$B$10,6743+5,6743)))))</f>
        <v>6743</v>
      </c>
      <c r="O926" s="106"/>
    </row>
    <row r="927" spans="1:15" ht="60" x14ac:dyDescent="0.25">
      <c r="A927" s="79">
        <f>IF(zgłoszenia[[#This Row],[ID]]&gt;0,A926+1,"--")</f>
        <v>923</v>
      </c>
      <c r="B927" s="14" t="s">
        <v>1178</v>
      </c>
      <c r="C927" s="87">
        <v>16024</v>
      </c>
      <c r="D927" s="13">
        <v>42599</v>
      </c>
      <c r="E927" s="48" t="s">
        <v>126</v>
      </c>
      <c r="F927" s="12" t="s">
        <v>16</v>
      </c>
      <c r="G927" s="12" t="s">
        <v>32</v>
      </c>
      <c r="H927" s="12" t="s">
        <v>1625</v>
      </c>
      <c r="I927" s="53" t="s">
        <v>1779</v>
      </c>
      <c r="J927" s="12">
        <v>850</v>
      </c>
      <c r="K9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BOŚ.6743.850.2016.EJ</v>
      </c>
      <c r="L927" s="11">
        <v>42627</v>
      </c>
      <c r="M927" s="12" t="s">
        <v>18</v>
      </c>
      <c r="N927" s="88">
        <f>IF($F927=dane!$B$8,6743+3,(IF($F927=dane!$B$9,6743+4,(IF($F927=dane!$B$10,6743+5,6743)))))</f>
        <v>6743</v>
      </c>
      <c r="O927" s="106"/>
    </row>
    <row r="928" spans="1:15" ht="60" x14ac:dyDescent="0.25">
      <c r="A928" s="79">
        <f>IF(zgłoszenia[[#This Row],[ID]]&gt;0,A927+1,"--")</f>
        <v>924</v>
      </c>
      <c r="B928" s="14" t="s">
        <v>43</v>
      </c>
      <c r="C928" s="87">
        <v>16014</v>
      </c>
      <c r="D928" s="13">
        <v>42599</v>
      </c>
      <c r="E928" s="48" t="s">
        <v>207</v>
      </c>
      <c r="F928" s="12" t="s">
        <v>16</v>
      </c>
      <c r="G928" s="12" t="s">
        <v>20</v>
      </c>
      <c r="H928" s="12" t="s">
        <v>216</v>
      </c>
      <c r="I928" s="53" t="s">
        <v>1120</v>
      </c>
      <c r="J928" s="12">
        <v>822</v>
      </c>
      <c r="K9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BOŚ.6743.822.2016.ŁD</v>
      </c>
      <c r="L928" s="11">
        <v>42643</v>
      </c>
      <c r="M928" s="12" t="s">
        <v>18</v>
      </c>
      <c r="N928" s="88">
        <f>IF($F928=dane!$B$8,6743+3,(IF($F928=dane!$B$9,6743+4,(IF($F928=dane!$B$10,6743+5,6743)))))</f>
        <v>6743</v>
      </c>
      <c r="O928" s="106"/>
    </row>
    <row r="929" spans="1:15" ht="60" x14ac:dyDescent="0.25">
      <c r="A929" s="79">
        <f>IF(zgłoszenia[[#This Row],[ID]]&gt;0,A928+1,"--")</f>
        <v>925</v>
      </c>
      <c r="B929" s="14" t="s">
        <v>42</v>
      </c>
      <c r="C929" s="87">
        <v>16086</v>
      </c>
      <c r="D929" s="13">
        <v>42600</v>
      </c>
      <c r="E929" s="48" t="s">
        <v>126</v>
      </c>
      <c r="F929" s="12" t="s">
        <v>16</v>
      </c>
      <c r="G929" s="12" t="s">
        <v>17</v>
      </c>
      <c r="H929" s="12" t="s">
        <v>86</v>
      </c>
      <c r="I929" s="53" t="s">
        <v>1780</v>
      </c>
      <c r="J929" s="12">
        <v>818</v>
      </c>
      <c r="K9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BOŚ.6743.818.2016.MS</v>
      </c>
      <c r="L929" s="11">
        <v>42621</v>
      </c>
      <c r="M929" s="12" t="s">
        <v>18</v>
      </c>
      <c r="N929" s="88">
        <f>IF($F929=dane!$B$8,6743+3,(IF($F929=dane!$B$9,6743+4,(IF($F929=dane!$B$10,6743+5,6743)))))</f>
        <v>6743</v>
      </c>
      <c r="O929" s="106"/>
    </row>
    <row r="930" spans="1:15" ht="60" x14ac:dyDescent="0.25">
      <c r="A930" s="79">
        <f>IF(zgłoszenia[[#This Row],[ID]]&gt;0,A929+1,"--")</f>
        <v>926</v>
      </c>
      <c r="B930" s="14" t="s">
        <v>42</v>
      </c>
      <c r="C930" s="87">
        <v>16085</v>
      </c>
      <c r="D930" s="13">
        <v>42600</v>
      </c>
      <c r="E930" s="48" t="s">
        <v>126</v>
      </c>
      <c r="F930" s="12" t="s">
        <v>24</v>
      </c>
      <c r="G930" s="12" t="s">
        <v>17</v>
      </c>
      <c r="H930" s="12" t="s">
        <v>86</v>
      </c>
      <c r="I930" s="53" t="s">
        <v>1780</v>
      </c>
      <c r="J930" s="12">
        <v>819</v>
      </c>
      <c r="K9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BOŚ.6743.819.2016.MS</v>
      </c>
      <c r="L930" s="11">
        <v>42621</v>
      </c>
      <c r="M930" s="12" t="s">
        <v>18</v>
      </c>
      <c r="N930" s="88">
        <f>IF($F930=dane!$B$8,6743+3,(IF($F930=dane!$B$9,6743+4,(IF($F930=dane!$B$10,6743+5,6743)))))</f>
        <v>6743</v>
      </c>
      <c r="O930" s="106"/>
    </row>
    <row r="931" spans="1:15" ht="60" x14ac:dyDescent="0.25">
      <c r="A931" s="79">
        <f>IF(zgłoszenia[[#This Row],[ID]]&gt;0,A930+1,"--")</f>
        <v>927</v>
      </c>
      <c r="B931" s="14" t="s">
        <v>41</v>
      </c>
      <c r="C931" s="87">
        <v>16082</v>
      </c>
      <c r="D931" s="13">
        <v>42600</v>
      </c>
      <c r="E931" s="48" t="s">
        <v>126</v>
      </c>
      <c r="F931" s="12" t="s">
        <v>16</v>
      </c>
      <c r="G931" s="12" t="s">
        <v>32</v>
      </c>
      <c r="H931" s="12" t="s">
        <v>32</v>
      </c>
      <c r="I931" s="53" t="s">
        <v>1781</v>
      </c>
      <c r="J931" s="12">
        <v>793</v>
      </c>
      <c r="K9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BOŚ.6743.793.2016.IN</v>
      </c>
      <c r="L931" s="11">
        <v>42627</v>
      </c>
      <c r="M931" s="12" t="s">
        <v>18</v>
      </c>
      <c r="N931" s="88">
        <f>IF($F931=dane!$B$8,6743+3,(IF($F931=dane!$B$9,6743+4,(IF($F931=dane!$B$10,6743+5,6743)))))</f>
        <v>6743</v>
      </c>
      <c r="O931" s="106"/>
    </row>
    <row r="932" spans="1:15" ht="60" x14ac:dyDescent="0.25">
      <c r="A932" s="79">
        <f>IF(zgłoszenia[[#This Row],[ID]]&gt;0,A931+1,"--")</f>
        <v>928</v>
      </c>
      <c r="B932" s="14" t="s">
        <v>42</v>
      </c>
      <c r="C932" s="87">
        <v>16080</v>
      </c>
      <c r="D932" s="13">
        <v>42600</v>
      </c>
      <c r="E932" s="48" t="s">
        <v>616</v>
      </c>
      <c r="F932" s="12" t="s">
        <v>16</v>
      </c>
      <c r="G932" s="12" t="s">
        <v>32</v>
      </c>
      <c r="H932" s="12" t="s">
        <v>149</v>
      </c>
      <c r="I932" s="53" t="s">
        <v>1782</v>
      </c>
      <c r="J932" s="12">
        <v>820</v>
      </c>
      <c r="K9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BOŚ.6743.820.2016.MS</v>
      </c>
      <c r="L932" s="11">
        <v>42629</v>
      </c>
      <c r="M932" s="12" t="s">
        <v>18</v>
      </c>
      <c r="N932" s="88">
        <f>IF($F932=dane!$B$8,6743+3,(IF($F932=dane!$B$9,6743+4,(IF($F932=dane!$B$10,6743+5,6743)))))</f>
        <v>6743</v>
      </c>
      <c r="O932" s="106"/>
    </row>
    <row r="933" spans="1:15" ht="30" x14ac:dyDescent="0.25">
      <c r="A933" s="79">
        <f>IF(zgłoszenia[[#This Row],[ID]]&gt;0,A932+1,"--")</f>
        <v>929</v>
      </c>
      <c r="B933" s="14" t="s">
        <v>43</v>
      </c>
      <c r="C933" s="87" t="s">
        <v>1783</v>
      </c>
      <c r="D933" s="13">
        <v>42580</v>
      </c>
      <c r="E933" s="48" t="s">
        <v>1784</v>
      </c>
      <c r="F933" s="12" t="s">
        <v>22</v>
      </c>
      <c r="G933" s="12" t="s">
        <v>28</v>
      </c>
      <c r="H933" s="12" t="s">
        <v>122</v>
      </c>
      <c r="I933" s="53" t="s">
        <v>1785</v>
      </c>
      <c r="J933" s="12">
        <v>821</v>
      </c>
      <c r="K9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BOŚ.6743.821.2016.ŁD</v>
      </c>
      <c r="L933" s="11">
        <v>42653</v>
      </c>
      <c r="M933" s="12" t="s">
        <v>21</v>
      </c>
      <c r="N933" s="88">
        <f>IF($F933=dane!$B$8,6743+3,(IF($F933=dane!$B$9,6743+4,(IF($F933=dane!$B$10,6743+5,6743)))))</f>
        <v>6743</v>
      </c>
      <c r="O933" s="106"/>
    </row>
    <row r="934" spans="1:15" ht="60" x14ac:dyDescent="0.25">
      <c r="A934" s="79">
        <f>IF(zgłoszenia[[#This Row],[ID]]&gt;0,A933+1,"--")</f>
        <v>930</v>
      </c>
      <c r="B934" s="14" t="s">
        <v>11</v>
      </c>
      <c r="C934" s="87">
        <v>16197</v>
      </c>
      <c r="D934" s="13">
        <v>42601</v>
      </c>
      <c r="E934" s="98" t="s">
        <v>312</v>
      </c>
      <c r="F934" s="12" t="s">
        <v>16</v>
      </c>
      <c r="G934" s="12" t="s">
        <v>31</v>
      </c>
      <c r="H934" s="99" t="s">
        <v>832</v>
      </c>
      <c r="I934" s="100" t="s">
        <v>1786</v>
      </c>
      <c r="J934" s="12">
        <v>827</v>
      </c>
      <c r="K9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BOŚ.6743.827.2016.AA</v>
      </c>
      <c r="L934" s="11">
        <v>42621</v>
      </c>
      <c r="M934" s="12" t="s">
        <v>18</v>
      </c>
      <c r="N934" s="88">
        <f>IF($F934=dane!$B$8,6743+3,(IF($F934=dane!$B$9,6743+4,(IF($F934=dane!$B$10,6743+5,6743)))))</f>
        <v>6743</v>
      </c>
      <c r="O934" s="106"/>
    </row>
    <row r="935" spans="1:15" ht="30" x14ac:dyDescent="0.25">
      <c r="A935" s="79">
        <f>IF(zgłoszenia[[#This Row],[ID]]&gt;0,A934+1,"--")</f>
        <v>931</v>
      </c>
      <c r="B935" s="14" t="s">
        <v>36</v>
      </c>
      <c r="C935" s="87">
        <v>16216</v>
      </c>
      <c r="D935" s="13">
        <v>42601</v>
      </c>
      <c r="E935" s="98" t="s">
        <v>1787</v>
      </c>
      <c r="F935" s="12" t="s">
        <v>16</v>
      </c>
      <c r="G935" s="12" t="s">
        <v>28</v>
      </c>
      <c r="H935" s="99" t="s">
        <v>587</v>
      </c>
      <c r="I935" s="100" t="s">
        <v>1788</v>
      </c>
      <c r="J935" s="12"/>
      <c r="K9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935" s="11">
        <v>42635</v>
      </c>
      <c r="M935" s="12" t="s">
        <v>30</v>
      </c>
      <c r="N935" s="88">
        <f>IF($F935=dane!$B$8,6743+3,(IF($F935=dane!$B$9,6743+4,(IF($F935=dane!$B$10,6743+5,6743)))))</f>
        <v>6743</v>
      </c>
      <c r="O935" s="106"/>
    </row>
    <row r="936" spans="1:15" ht="60" x14ac:dyDescent="0.25">
      <c r="A936" s="79">
        <f>IF(zgłoszenia[[#This Row],[ID]]&gt;0,A935+1,"--")</f>
        <v>932</v>
      </c>
      <c r="B936" s="14" t="s">
        <v>42</v>
      </c>
      <c r="C936" s="87">
        <v>16226</v>
      </c>
      <c r="D936" s="13">
        <v>42601</v>
      </c>
      <c r="E936" s="98" t="s">
        <v>64</v>
      </c>
      <c r="F936" s="12" t="s">
        <v>82</v>
      </c>
      <c r="G936" s="12" t="s">
        <v>17</v>
      </c>
      <c r="H936" s="99" t="s">
        <v>1160</v>
      </c>
      <c r="I936" s="100" t="s">
        <v>1789</v>
      </c>
      <c r="J936" s="12">
        <v>130</v>
      </c>
      <c r="K9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BOŚ.6746.130.2016.MS</v>
      </c>
      <c r="L936" s="11">
        <v>42625</v>
      </c>
      <c r="M936" s="12" t="s">
        <v>18</v>
      </c>
      <c r="N936" s="88">
        <f>IF($F936=dane!$B$8,6743+3,(IF($F936=dane!$B$9,6743+4,(IF($F936=dane!$B$10,6743+5,6743)))))</f>
        <v>6746</v>
      </c>
      <c r="O936" s="106"/>
    </row>
    <row r="937" spans="1:15" ht="105" x14ac:dyDescent="0.25">
      <c r="A937" s="79">
        <f>IF(zgłoszenia[[#This Row],[ID]]&gt;0,A936+1,"--")</f>
        <v>933</v>
      </c>
      <c r="B937" s="14" t="s">
        <v>209</v>
      </c>
      <c r="C937" s="87">
        <v>16335</v>
      </c>
      <c r="D937" s="13">
        <v>42604</v>
      </c>
      <c r="E937" s="98" t="s">
        <v>1790</v>
      </c>
      <c r="F937" s="12" t="s">
        <v>22</v>
      </c>
      <c r="G937" s="12" t="s">
        <v>31</v>
      </c>
      <c r="H937" s="99" t="s">
        <v>2053</v>
      </c>
      <c r="I937" s="100" t="s">
        <v>1791</v>
      </c>
      <c r="J937" s="12">
        <v>833</v>
      </c>
      <c r="K9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BOŚ.6743.833.2016.SR</v>
      </c>
      <c r="L937" s="11">
        <v>42649</v>
      </c>
      <c r="M937" s="12" t="s">
        <v>18</v>
      </c>
      <c r="N937" s="88">
        <f>IF($F937=dane!$B$8,6743+3,(IF($F937=dane!$B$9,6743+4,(IF($F937=dane!$B$10,6743+5,6743)))))</f>
        <v>6743</v>
      </c>
      <c r="O937" s="106"/>
    </row>
    <row r="938" spans="1:15" ht="60" x14ac:dyDescent="0.25">
      <c r="A938" s="79">
        <f>IF(zgłoszenia[[#This Row],[ID]]&gt;0,A937+1,"--")</f>
        <v>934</v>
      </c>
      <c r="B938" s="14" t="s">
        <v>43</v>
      </c>
      <c r="C938" s="87">
        <v>16331</v>
      </c>
      <c r="D938" s="13">
        <v>42604</v>
      </c>
      <c r="E938" s="98" t="s">
        <v>1792</v>
      </c>
      <c r="F938" s="12" t="s">
        <v>22</v>
      </c>
      <c r="G938" s="12" t="s">
        <v>20</v>
      </c>
      <c r="H938" s="99" t="s">
        <v>246</v>
      </c>
      <c r="I938" s="100" t="s">
        <v>1793</v>
      </c>
      <c r="J938" s="12">
        <v>894</v>
      </c>
      <c r="K9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BOŚ.6743.894.2016.ŁD</v>
      </c>
      <c r="L938" s="11">
        <v>42633</v>
      </c>
      <c r="M938" s="12" t="s">
        <v>18</v>
      </c>
      <c r="N938" s="88">
        <f>IF($F938=dane!$B$8,6743+3,(IF($F938=dane!$B$9,6743+4,(IF($F938=dane!$B$10,6743+5,6743)))))</f>
        <v>6743</v>
      </c>
      <c r="O938" s="106"/>
    </row>
    <row r="939" spans="1:15" ht="60" x14ac:dyDescent="0.25">
      <c r="A939" s="79">
        <f>IF(zgłoszenia[[#This Row],[ID]]&gt;0,A938+1,"--")</f>
        <v>935</v>
      </c>
      <c r="B939" s="14" t="s">
        <v>36</v>
      </c>
      <c r="C939" s="87">
        <v>16439</v>
      </c>
      <c r="D939" s="13">
        <v>42605</v>
      </c>
      <c r="E939" s="98" t="s">
        <v>1794</v>
      </c>
      <c r="F939" s="12" t="s">
        <v>81</v>
      </c>
      <c r="G939" s="12" t="s">
        <v>28</v>
      </c>
      <c r="H939" s="99" t="s">
        <v>76</v>
      </c>
      <c r="I939" s="100" t="s">
        <v>1795</v>
      </c>
      <c r="J939" s="12">
        <v>53</v>
      </c>
      <c r="K9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BOŚ.6748.53.2016.KŻ</v>
      </c>
      <c r="L939" s="11">
        <v>42628</v>
      </c>
      <c r="M939" s="12" t="s">
        <v>18</v>
      </c>
      <c r="N939" s="88">
        <f>IF($F939=dane!$B$8,6743+3,(IF($F939=dane!$B$9,6743+4,(IF($F939=dane!$B$10,6743+5,6743)))))</f>
        <v>6748</v>
      </c>
      <c r="O939" s="106"/>
    </row>
    <row r="940" spans="1:15" ht="30" x14ac:dyDescent="0.25">
      <c r="A940" s="79">
        <f>IF(zgłoszenia[[#This Row],[ID]]&gt;0,A939+1,"--")</f>
        <v>936</v>
      </c>
      <c r="B940" s="14" t="s">
        <v>37</v>
      </c>
      <c r="C940" s="87">
        <v>16355</v>
      </c>
      <c r="D940" s="13">
        <v>42605</v>
      </c>
      <c r="E940" s="98" t="s">
        <v>64</v>
      </c>
      <c r="F940" s="12" t="s">
        <v>82</v>
      </c>
      <c r="G940" s="12" t="s">
        <v>28</v>
      </c>
      <c r="H940" s="99" t="s">
        <v>129</v>
      </c>
      <c r="I940" s="100" t="s">
        <v>1796</v>
      </c>
      <c r="J940" s="12">
        <v>131</v>
      </c>
      <c r="K9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BOŚ.6746.131.2016.AŁ</v>
      </c>
      <c r="L940" s="11">
        <v>42613</v>
      </c>
      <c r="M940" s="12" t="s">
        <v>30</v>
      </c>
      <c r="N940" s="88">
        <f>IF($F940=dane!$B$8,6743+3,(IF($F940=dane!$B$9,6743+4,(IF($F940=dane!$B$10,6743+5,6743)))))</f>
        <v>6746</v>
      </c>
      <c r="O940" s="106"/>
    </row>
    <row r="941" spans="1:15" ht="60" x14ac:dyDescent="0.25">
      <c r="A941" s="79">
        <f>IF(zgłoszenia[[#This Row],[ID]]&gt;0,A940+1,"--")</f>
        <v>937</v>
      </c>
      <c r="B941" s="14" t="s">
        <v>11</v>
      </c>
      <c r="C941" s="87">
        <v>16487</v>
      </c>
      <c r="D941" s="13">
        <v>42606</v>
      </c>
      <c r="E941" s="98" t="s">
        <v>338</v>
      </c>
      <c r="F941" s="12" t="s">
        <v>22</v>
      </c>
      <c r="G941" s="12" t="s">
        <v>31</v>
      </c>
      <c r="H941" s="99" t="s">
        <v>31</v>
      </c>
      <c r="I941" s="100" t="s">
        <v>511</v>
      </c>
      <c r="J941" s="12">
        <v>831</v>
      </c>
      <c r="K9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BOŚ.6743.831.2016.AA</v>
      </c>
      <c r="L941" s="11">
        <v>42612</v>
      </c>
      <c r="M941" s="12" t="s">
        <v>18</v>
      </c>
      <c r="N941" s="88">
        <f>IF($F941=dane!$B$8,6743+3,(IF($F941=dane!$B$9,6743+4,(IF($F941=dane!$B$10,6743+5,6743)))))</f>
        <v>6743</v>
      </c>
      <c r="O941" s="106"/>
    </row>
    <row r="942" spans="1:15" ht="75" x14ac:dyDescent="0.25">
      <c r="A942" s="79">
        <f>IF(zgłoszenia[[#This Row],[ID]]&gt;0,A941+1,"--")</f>
        <v>938</v>
      </c>
      <c r="B942" s="14" t="s">
        <v>11</v>
      </c>
      <c r="C942" s="87">
        <v>16536</v>
      </c>
      <c r="D942" s="13">
        <v>42606</v>
      </c>
      <c r="E942" s="98" t="s">
        <v>1798</v>
      </c>
      <c r="F942" s="12" t="s">
        <v>16</v>
      </c>
      <c r="G942" s="12" t="s">
        <v>23</v>
      </c>
      <c r="H942" s="99" t="s">
        <v>1799</v>
      </c>
      <c r="I942" s="100" t="s">
        <v>1800</v>
      </c>
      <c r="J942" s="12">
        <v>832</v>
      </c>
      <c r="K9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BOŚ.6743.832.2016.AA</v>
      </c>
      <c r="L942" s="11">
        <v>42612</v>
      </c>
      <c r="M942" s="12" t="s">
        <v>18</v>
      </c>
      <c r="N942" s="88">
        <f>IF($F942=dane!$B$8,6743+3,(IF($F942=dane!$B$9,6743+4,(IF($F942=dane!$B$10,6743+5,6743)))))</f>
        <v>6743</v>
      </c>
      <c r="O942" s="106"/>
    </row>
    <row r="943" spans="1:15" ht="60" x14ac:dyDescent="0.25">
      <c r="A943" s="79">
        <f>IF(zgłoszenia[[#This Row],[ID]]&gt;0,A942+1,"--")</f>
        <v>939</v>
      </c>
      <c r="B943" s="14" t="s">
        <v>41</v>
      </c>
      <c r="C943" s="87">
        <v>16534</v>
      </c>
      <c r="D943" s="13">
        <v>42606</v>
      </c>
      <c r="E943" s="98" t="s">
        <v>1470</v>
      </c>
      <c r="F943" s="12" t="s">
        <v>16</v>
      </c>
      <c r="G943" s="12" t="s">
        <v>32</v>
      </c>
      <c r="H943" s="99" t="s">
        <v>157</v>
      </c>
      <c r="I943" s="100" t="s">
        <v>1801</v>
      </c>
      <c r="J943" s="12">
        <v>830</v>
      </c>
      <c r="K9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BOŚ.6743.830.2016.IN</v>
      </c>
      <c r="L943" s="11">
        <v>42635</v>
      </c>
      <c r="M943" s="12" t="s">
        <v>18</v>
      </c>
      <c r="N943" s="88">
        <f>IF($F943=dane!$B$8,6743+3,(IF($F943=dane!$B$9,6743+4,(IF($F943=dane!$B$10,6743+5,6743)))))</f>
        <v>6743</v>
      </c>
      <c r="O943" s="106"/>
    </row>
    <row r="944" spans="1:15" ht="60.75" customHeight="1" x14ac:dyDescent="0.25">
      <c r="A944" s="79">
        <f>IF(zgłoszenia[[#This Row],[ID]]&gt;0,A943+1,"--")</f>
        <v>940</v>
      </c>
      <c r="B944" s="14" t="s">
        <v>1178</v>
      </c>
      <c r="C944" s="87">
        <v>16594</v>
      </c>
      <c r="D944" s="13">
        <v>42607</v>
      </c>
      <c r="E944" s="98" t="s">
        <v>64</v>
      </c>
      <c r="F944" s="12" t="s">
        <v>82</v>
      </c>
      <c r="G944" s="12" t="s">
        <v>32</v>
      </c>
      <c r="H944" s="99" t="s">
        <v>152</v>
      </c>
      <c r="I944" s="100" t="s">
        <v>1803</v>
      </c>
      <c r="J944" s="12">
        <v>136</v>
      </c>
      <c r="K9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BOŚ.6746.136.2016.EJ</v>
      </c>
      <c r="L944" s="11">
        <v>42626</v>
      </c>
      <c r="M944" s="12" t="s">
        <v>30</v>
      </c>
      <c r="N944" s="145">
        <f>IF($F944=dane!$B$8,6743+3,(IF($F944=dane!$B$9,6743+4,(IF($F944=dane!$B$10,6743+5,6743)))))</f>
        <v>6746</v>
      </c>
      <c r="O944" s="106"/>
    </row>
    <row r="945" spans="1:15" ht="60" x14ac:dyDescent="0.25">
      <c r="A945" s="79">
        <f>IF(zgłoszenia[[#This Row],[ID]]&gt;0,A944+1,"--")</f>
        <v>941</v>
      </c>
      <c r="B945" s="14" t="s">
        <v>11</v>
      </c>
      <c r="C945" s="87">
        <v>16585</v>
      </c>
      <c r="D945" s="13">
        <v>42607</v>
      </c>
      <c r="E945" s="98" t="s">
        <v>126</v>
      </c>
      <c r="F945" s="12" t="s">
        <v>16</v>
      </c>
      <c r="G945" s="12" t="s">
        <v>23</v>
      </c>
      <c r="H945" s="99" t="s">
        <v>23</v>
      </c>
      <c r="I945" s="100" t="s">
        <v>1804</v>
      </c>
      <c r="J945" s="12">
        <v>835</v>
      </c>
      <c r="K9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BOŚ.6743.835.2016.AA</v>
      </c>
      <c r="L945" s="11">
        <v>42619</v>
      </c>
      <c r="M945" s="12" t="s">
        <v>18</v>
      </c>
      <c r="N945" s="88">
        <f>IF($F945=dane!$B$8,6743+3,(IF($F945=dane!$B$9,6743+4,(IF($F945=dane!$B$10,6743+5,6743)))))</f>
        <v>6743</v>
      </c>
      <c r="O945" s="106"/>
    </row>
    <row r="946" spans="1:15" ht="60" x14ac:dyDescent="0.25">
      <c r="A946" s="79">
        <f>IF(zgłoszenia[[#This Row],[ID]]&gt;0,A945+1,"--")</f>
        <v>942</v>
      </c>
      <c r="B946" s="14" t="s">
        <v>41</v>
      </c>
      <c r="C946" s="87">
        <v>16620</v>
      </c>
      <c r="D946" s="13">
        <v>42607</v>
      </c>
      <c r="E946" s="98" t="s">
        <v>738</v>
      </c>
      <c r="F946" s="12" t="s">
        <v>22</v>
      </c>
      <c r="G946" s="12" t="s">
        <v>17</v>
      </c>
      <c r="H946" s="99" t="s">
        <v>1805</v>
      </c>
      <c r="I946" s="100" t="s">
        <v>1806</v>
      </c>
      <c r="J946" s="12">
        <v>836</v>
      </c>
      <c r="K9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BOŚ.6743.836.2016.IN</v>
      </c>
      <c r="L946" s="11">
        <v>42615</v>
      </c>
      <c r="M946" s="12" t="s">
        <v>18</v>
      </c>
      <c r="N946" s="88">
        <f>IF($F946=dane!$B$8,6743+3,(IF($F946=dane!$B$9,6743+4,(IF($F946=dane!$B$10,6743+5,6743)))))</f>
        <v>6743</v>
      </c>
      <c r="O946" s="106"/>
    </row>
    <row r="947" spans="1:15" ht="60" x14ac:dyDescent="0.25">
      <c r="A947" s="79">
        <f>IF(zgłoszenia[[#This Row],[ID]]&gt;0,A946+1,"--")</f>
        <v>943</v>
      </c>
      <c r="B947" s="14" t="s">
        <v>41</v>
      </c>
      <c r="C947" s="87">
        <v>16570</v>
      </c>
      <c r="D947" s="13">
        <v>42607</v>
      </c>
      <c r="E947" s="98" t="s">
        <v>1149</v>
      </c>
      <c r="F947" s="12" t="s">
        <v>16</v>
      </c>
      <c r="G947" s="12" t="s">
        <v>17</v>
      </c>
      <c r="H947" s="99" t="s">
        <v>86</v>
      </c>
      <c r="I947" s="100" t="s">
        <v>1807</v>
      </c>
      <c r="J947" s="12">
        <v>838</v>
      </c>
      <c r="K9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BOŚ.6743.838.2016.IN</v>
      </c>
      <c r="L947" s="11">
        <v>42628</v>
      </c>
      <c r="M947" s="12" t="s">
        <v>18</v>
      </c>
      <c r="N947" s="88">
        <f>IF($F947=dane!$B$8,6743+3,(IF($F947=dane!$B$9,6743+4,(IF($F947=dane!$B$10,6743+5,6743)))))</f>
        <v>6743</v>
      </c>
      <c r="O947" s="106"/>
    </row>
    <row r="948" spans="1:15" ht="75" x14ac:dyDescent="0.25">
      <c r="A948" s="79">
        <f>IF(zgłoszenia[[#This Row],[ID]]&gt;0,A947+1,"--")</f>
        <v>944</v>
      </c>
      <c r="B948" s="14" t="s">
        <v>37</v>
      </c>
      <c r="C948" s="87">
        <v>16599</v>
      </c>
      <c r="D948" s="13">
        <v>42607</v>
      </c>
      <c r="E948" s="98" t="s">
        <v>1808</v>
      </c>
      <c r="F948" s="12" t="s">
        <v>22</v>
      </c>
      <c r="G948" s="12" t="s">
        <v>32</v>
      </c>
      <c r="H948" s="99" t="s">
        <v>67</v>
      </c>
      <c r="I948" s="100" t="s">
        <v>1809</v>
      </c>
      <c r="J948" s="12">
        <v>133</v>
      </c>
      <c r="K9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BOŚ.6743.133.2016.AŁ</v>
      </c>
      <c r="L948" s="11">
        <v>42636</v>
      </c>
      <c r="M948" s="12" t="s">
        <v>18</v>
      </c>
      <c r="N948" s="88">
        <f>IF($F948=dane!$B$8,6743+3,(IF($F948=dane!$B$9,6743+4,(IF($F948=dane!$B$10,6743+5,6743)))))</f>
        <v>6743</v>
      </c>
      <c r="O948" s="106"/>
    </row>
    <row r="949" spans="1:15" ht="30" x14ac:dyDescent="0.25">
      <c r="A949" s="79">
        <f>IF(zgłoszenia[[#This Row],[ID]]&gt;0,A948+1,"--")</f>
        <v>945</v>
      </c>
      <c r="B949" s="14" t="s">
        <v>36</v>
      </c>
      <c r="C949" s="87">
        <v>16687</v>
      </c>
      <c r="D949" s="13">
        <v>42608</v>
      </c>
      <c r="E949" s="98" t="s">
        <v>64</v>
      </c>
      <c r="F949" s="12" t="s">
        <v>82</v>
      </c>
      <c r="G949" s="12" t="s">
        <v>28</v>
      </c>
      <c r="H949" s="99" t="s">
        <v>129</v>
      </c>
      <c r="I949" s="100" t="s">
        <v>1810</v>
      </c>
      <c r="J949" s="12">
        <v>132</v>
      </c>
      <c r="K9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BOŚ.6746.132.2016.KŻ</v>
      </c>
      <c r="L949" s="11">
        <v>42660</v>
      </c>
      <c r="M949" s="12" t="s">
        <v>30</v>
      </c>
      <c r="N949" s="88">
        <f>IF($F949=dane!$B$8,6743+3,(IF($F949=dane!$B$9,6743+4,(IF($F949=dane!$B$10,6743+5,6743)))))</f>
        <v>6746</v>
      </c>
      <c r="O949" s="106"/>
    </row>
    <row r="950" spans="1:15" ht="60" x14ac:dyDescent="0.25">
      <c r="A950" s="79">
        <f>IF(zgłoszenia[[#This Row],[ID]]&gt;0,A949+1,"--")</f>
        <v>946</v>
      </c>
      <c r="B950" s="14" t="s">
        <v>42</v>
      </c>
      <c r="C950" s="87">
        <v>16714</v>
      </c>
      <c r="D950" s="13">
        <v>42608</v>
      </c>
      <c r="E950" s="98" t="s">
        <v>151</v>
      </c>
      <c r="F950" s="12" t="s">
        <v>16</v>
      </c>
      <c r="G950" s="12" t="s">
        <v>31</v>
      </c>
      <c r="H950" s="99" t="s">
        <v>828</v>
      </c>
      <c r="I950" s="100" t="s">
        <v>1811</v>
      </c>
      <c r="J950" s="12">
        <v>834</v>
      </c>
      <c r="K9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BOŚ.6743.834.2016.MS</v>
      </c>
      <c r="L950" s="11">
        <v>42632</v>
      </c>
      <c r="M950" s="12" t="s">
        <v>18</v>
      </c>
      <c r="N950" s="88">
        <f>IF($F950=dane!$B$8,6743+3,(IF($F950=dane!$B$9,6743+4,(IF($F950=dane!$B$10,6743+5,6743)))))</f>
        <v>6743</v>
      </c>
      <c r="O950" s="106"/>
    </row>
    <row r="951" spans="1:15" ht="30" x14ac:dyDescent="0.25">
      <c r="A951" s="79">
        <f>IF(zgłoszenia[[#This Row],[ID]]&gt;0,A950+1,"--")</f>
        <v>947</v>
      </c>
      <c r="B951" s="14" t="s">
        <v>43</v>
      </c>
      <c r="C951" s="87">
        <v>16668</v>
      </c>
      <c r="D951" s="13">
        <v>42608</v>
      </c>
      <c r="E951" s="98" t="s">
        <v>1812</v>
      </c>
      <c r="F951" s="12" t="s">
        <v>16</v>
      </c>
      <c r="G951" s="12" t="s">
        <v>17</v>
      </c>
      <c r="H951" s="99" t="s">
        <v>1160</v>
      </c>
      <c r="I951" s="53" t="s">
        <v>1813</v>
      </c>
      <c r="J951" s="12">
        <v>889</v>
      </c>
      <c r="K9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BOŚ.6743.889.2016.ŁD</v>
      </c>
      <c r="L951" s="11">
        <v>42674</v>
      </c>
      <c r="M951" s="12" t="s">
        <v>21</v>
      </c>
      <c r="N951" s="88">
        <f>IF($F951=dane!$B$8,6743+3,(IF($F951=dane!$B$9,6743+4,(IF($F951=dane!$B$10,6743+5,6743)))))</f>
        <v>6743</v>
      </c>
      <c r="O951" s="106"/>
    </row>
    <row r="952" spans="1:15" ht="60" x14ac:dyDescent="0.25">
      <c r="A952" s="79">
        <f>IF(zgłoszenia[[#This Row],[ID]]&gt;0,A951+1,"--")</f>
        <v>948</v>
      </c>
      <c r="B952" s="14" t="s">
        <v>36</v>
      </c>
      <c r="C952" s="87">
        <v>16666</v>
      </c>
      <c r="D952" s="13">
        <v>42608</v>
      </c>
      <c r="E952" s="98" t="s">
        <v>1348</v>
      </c>
      <c r="F952" s="12" t="s">
        <v>16</v>
      </c>
      <c r="G952" s="12" t="s">
        <v>28</v>
      </c>
      <c r="H952" s="99" t="s">
        <v>155</v>
      </c>
      <c r="I952" s="100" t="s">
        <v>1426</v>
      </c>
      <c r="J952" s="12">
        <v>839</v>
      </c>
      <c r="K9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BOŚ.6743.839.2016.KŻ</v>
      </c>
      <c r="L952" s="11">
        <v>42643</v>
      </c>
      <c r="M952" s="12" t="s">
        <v>18</v>
      </c>
      <c r="N952" s="88">
        <f>IF($F952=dane!$B$8,6743+3,(IF($F952=dane!$B$9,6743+4,(IF($F952=dane!$B$10,6743+5,6743)))))</f>
        <v>6743</v>
      </c>
      <c r="O952" s="106"/>
    </row>
    <row r="953" spans="1:15" ht="60" x14ac:dyDescent="0.25">
      <c r="A953" s="79">
        <f>IF(zgłoszenia[[#This Row],[ID]]&gt;0,A952+1,"--")</f>
        <v>949</v>
      </c>
      <c r="B953" s="14" t="s">
        <v>37</v>
      </c>
      <c r="C953" s="87">
        <v>16773</v>
      </c>
      <c r="D953" s="13">
        <v>42611</v>
      </c>
      <c r="E953" s="98" t="s">
        <v>126</v>
      </c>
      <c r="F953" s="12" t="s">
        <v>16</v>
      </c>
      <c r="G953" s="12" t="s">
        <v>28</v>
      </c>
      <c r="H953" s="99" t="s">
        <v>129</v>
      </c>
      <c r="I953" s="100" t="s">
        <v>1814</v>
      </c>
      <c r="J953" s="12">
        <v>847</v>
      </c>
      <c r="K9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BOŚ.6743.847.2016.AŁ</v>
      </c>
      <c r="L953" s="11">
        <v>42639</v>
      </c>
      <c r="M953" s="12" t="s">
        <v>18</v>
      </c>
      <c r="N953" s="88">
        <f>IF($F953=dane!$B$8,6743+3,(IF($F953=dane!$B$9,6743+4,(IF($F953=dane!$B$10,6743+5,6743)))))</f>
        <v>6743</v>
      </c>
      <c r="O953" s="106"/>
    </row>
    <row r="954" spans="1:15" ht="43.5" customHeight="1" x14ac:dyDescent="0.25">
      <c r="A954" s="79">
        <f>IF(zgłoszenia[[#This Row],[ID]]&gt;0,A953+1,"--")</f>
        <v>950</v>
      </c>
      <c r="B954" s="14" t="s">
        <v>37</v>
      </c>
      <c r="C954" s="87">
        <v>16796</v>
      </c>
      <c r="D954" s="13">
        <v>42611</v>
      </c>
      <c r="E954" s="98" t="s">
        <v>1815</v>
      </c>
      <c r="F954" s="12" t="s">
        <v>16</v>
      </c>
      <c r="G954" s="12" t="s">
        <v>28</v>
      </c>
      <c r="H954" s="99" t="s">
        <v>284</v>
      </c>
      <c r="I954" s="100" t="s">
        <v>204</v>
      </c>
      <c r="J954" s="12">
        <v>848</v>
      </c>
      <c r="K9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BOŚ.6743.848.2016.AŁ</v>
      </c>
      <c r="L954" s="11">
        <v>42639</v>
      </c>
      <c r="M954" s="12" t="s">
        <v>18</v>
      </c>
      <c r="N954" s="88">
        <f>IF($F954=dane!$B$8,6743+3,(IF($F954=dane!$B$9,6743+4,(IF($F954=dane!$B$10,6743+5,6743)))))</f>
        <v>6743</v>
      </c>
      <c r="O954" s="106"/>
    </row>
    <row r="955" spans="1:15" ht="60" x14ac:dyDescent="0.25">
      <c r="A955" s="79">
        <f>IF(zgłoszenia[[#This Row],[ID]]&gt;0,A954+1,"--")</f>
        <v>951</v>
      </c>
      <c r="B955" s="14" t="s">
        <v>11</v>
      </c>
      <c r="C955" s="87">
        <v>16805</v>
      </c>
      <c r="D955" s="13">
        <v>42611</v>
      </c>
      <c r="E955" s="98" t="s">
        <v>1816</v>
      </c>
      <c r="F955" s="12" t="s">
        <v>22</v>
      </c>
      <c r="G955" s="12" t="s">
        <v>25</v>
      </c>
      <c r="H955" s="99" t="s">
        <v>25</v>
      </c>
      <c r="I955" s="100" t="s">
        <v>1817</v>
      </c>
      <c r="J955" s="12">
        <v>845</v>
      </c>
      <c r="K9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BOŚ.6743.845.2016.AA</v>
      </c>
      <c r="L955" s="11">
        <v>42621</v>
      </c>
      <c r="M955" s="12" t="s">
        <v>18</v>
      </c>
      <c r="N955" s="88">
        <f>IF($F955=dane!$B$8,6743+3,(IF($F955=dane!$B$9,6743+4,(IF($F955=dane!$B$10,6743+5,6743)))))</f>
        <v>6743</v>
      </c>
      <c r="O955" s="106"/>
    </row>
    <row r="956" spans="1:15" ht="30" x14ac:dyDescent="0.25">
      <c r="A956" s="79">
        <f>IF(zgłoszenia[[#This Row],[ID]]&gt;0,A955+1,"--")</f>
        <v>952</v>
      </c>
      <c r="B956" s="14" t="s">
        <v>11</v>
      </c>
      <c r="C956" s="87">
        <v>16769</v>
      </c>
      <c r="D956" s="13">
        <v>42611</v>
      </c>
      <c r="E956" s="98" t="s">
        <v>1818</v>
      </c>
      <c r="F956" s="12" t="s">
        <v>27</v>
      </c>
      <c r="G956" s="12" t="s">
        <v>29</v>
      </c>
      <c r="H956" s="99" t="s">
        <v>1819</v>
      </c>
      <c r="I956" s="100" t="s">
        <v>1820</v>
      </c>
      <c r="J956" s="12">
        <v>844</v>
      </c>
      <c r="K9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BOŚ.6743.844.2016.AA</v>
      </c>
      <c r="L956" s="11">
        <v>42663</v>
      </c>
      <c r="M956" s="12" t="s">
        <v>21</v>
      </c>
      <c r="N956" s="88">
        <f>IF($F956=dane!$B$8,6743+3,(IF($F956=dane!$B$9,6743+4,(IF($F956=dane!$B$10,6743+5,6743)))))</f>
        <v>6743</v>
      </c>
      <c r="O956" s="106"/>
    </row>
    <row r="957" spans="1:15" ht="30" x14ac:dyDescent="0.25">
      <c r="A957" s="79">
        <f>IF(zgłoszenia[[#This Row],[ID]]&gt;0,A956+1,"--")</f>
        <v>953</v>
      </c>
      <c r="B957" s="14" t="s">
        <v>43</v>
      </c>
      <c r="C957" s="87">
        <v>16764</v>
      </c>
      <c r="D957" s="13">
        <v>42611</v>
      </c>
      <c r="E957" s="98" t="s">
        <v>1318</v>
      </c>
      <c r="F957" s="12" t="s">
        <v>16</v>
      </c>
      <c r="G957" s="12" t="s">
        <v>31</v>
      </c>
      <c r="H957" s="99" t="s">
        <v>73</v>
      </c>
      <c r="I957" s="100" t="s">
        <v>1821</v>
      </c>
      <c r="J957" s="12" t="s">
        <v>790</v>
      </c>
      <c r="K9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BOŚ.6743.-.2016.ŁD</v>
      </c>
      <c r="L957" s="11">
        <v>42638</v>
      </c>
      <c r="M957" s="12" t="s">
        <v>2001</v>
      </c>
      <c r="N957" s="88">
        <f>IF($F957=dane!$B$8,6743+3,(IF($F957=dane!$B$9,6743+4,(IF($F957=dane!$B$10,6743+5,6743)))))</f>
        <v>6743</v>
      </c>
      <c r="O957" s="106"/>
    </row>
    <row r="958" spans="1:15" ht="25.5" customHeight="1" x14ac:dyDescent="0.25">
      <c r="A958" s="79">
        <f>IF(zgłoszenia[[#This Row],[ID]]&gt;0,A957+1,"--")</f>
        <v>954</v>
      </c>
      <c r="B958" s="14" t="s">
        <v>37</v>
      </c>
      <c r="C958" s="87">
        <v>17278</v>
      </c>
      <c r="D958" s="13">
        <v>42618</v>
      </c>
      <c r="E958" s="48" t="s">
        <v>1117</v>
      </c>
      <c r="F958" s="12" t="s">
        <v>16</v>
      </c>
      <c r="G958" s="12" t="s">
        <v>28</v>
      </c>
      <c r="H958" s="99" t="s">
        <v>76</v>
      </c>
      <c r="I958" s="53" t="s">
        <v>1856</v>
      </c>
      <c r="J958" s="12">
        <v>881</v>
      </c>
      <c r="K9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BOŚ.6743.881.2016.AŁ</v>
      </c>
      <c r="L958" s="11">
        <v>42639</v>
      </c>
      <c r="M958" s="12" t="s">
        <v>18</v>
      </c>
      <c r="N958" s="88">
        <f>IF($F958=dane!$B$8,6743+3,(IF($F958=dane!$B$9,6743+4,(IF($F958=dane!$B$10,6743+5,6743)))))</f>
        <v>6743</v>
      </c>
      <c r="O958" s="106"/>
    </row>
    <row r="959" spans="1:15" ht="60" x14ac:dyDescent="0.25">
      <c r="A959" s="79">
        <f>IF(zgłoszenia[[#This Row],[ID]]&gt;0,A958+1,"--")</f>
        <v>955</v>
      </c>
      <c r="B959" s="14" t="s">
        <v>11</v>
      </c>
      <c r="C959" s="87">
        <v>16891</v>
      </c>
      <c r="D959" s="13">
        <v>42612</v>
      </c>
      <c r="E959" s="98" t="s">
        <v>64</v>
      </c>
      <c r="F959" s="12" t="s">
        <v>82</v>
      </c>
      <c r="G959" s="12" t="s">
        <v>23</v>
      </c>
      <c r="H959" s="99" t="s">
        <v>1306</v>
      </c>
      <c r="I959" s="100" t="s">
        <v>732</v>
      </c>
      <c r="J959" s="12">
        <v>846</v>
      </c>
      <c r="K9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BOŚ.6746.846.2016.AA</v>
      </c>
      <c r="L959" s="11">
        <v>42621</v>
      </c>
      <c r="M959" s="12" t="s">
        <v>18</v>
      </c>
      <c r="N959" s="88">
        <f>IF($F959=dane!$B$8,6743+3,(IF($F959=dane!$B$9,6743+4,(IF($F959=dane!$B$10,6743+5,6743)))))</f>
        <v>6746</v>
      </c>
      <c r="O959" s="106"/>
    </row>
    <row r="960" spans="1:15" ht="60" x14ac:dyDescent="0.25">
      <c r="A960" s="79">
        <f>IF(zgłoszenia[[#This Row],[ID]]&gt;0,A959+1,"--")</f>
        <v>956</v>
      </c>
      <c r="B960" s="14" t="s">
        <v>41</v>
      </c>
      <c r="C960" s="87">
        <v>16873</v>
      </c>
      <c r="D960" s="13">
        <v>42612</v>
      </c>
      <c r="E960" s="98" t="s">
        <v>1822</v>
      </c>
      <c r="F960" s="12" t="s">
        <v>16</v>
      </c>
      <c r="G960" s="12" t="s">
        <v>17</v>
      </c>
      <c r="H960" s="99" t="s">
        <v>1623</v>
      </c>
      <c r="I960" s="100" t="s">
        <v>1823</v>
      </c>
      <c r="J960" s="12">
        <v>841</v>
      </c>
      <c r="K9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BOŚ.6743.841.2016.IN</v>
      </c>
      <c r="L960" s="11">
        <v>42615</v>
      </c>
      <c r="M960" s="12" t="s">
        <v>18</v>
      </c>
      <c r="N960" s="88">
        <f>IF($F960=dane!$B$8,6743+3,(IF($F960=dane!$B$9,6743+4,(IF($F960=dane!$B$10,6743+5,6743)))))</f>
        <v>6743</v>
      </c>
      <c r="O960" s="106"/>
    </row>
    <row r="961" spans="1:15" ht="60" x14ac:dyDescent="0.25">
      <c r="A961" s="79">
        <f>IF(zgłoszenia[[#This Row],[ID]]&gt;0,A960+1,"--")</f>
        <v>957</v>
      </c>
      <c r="B961" s="14" t="s">
        <v>41</v>
      </c>
      <c r="C961" s="87">
        <v>16910</v>
      </c>
      <c r="D961" s="13">
        <v>42612</v>
      </c>
      <c r="E961" s="144" t="s">
        <v>1825</v>
      </c>
      <c r="F961" s="12" t="s">
        <v>22</v>
      </c>
      <c r="G961" s="12" t="s">
        <v>17</v>
      </c>
      <c r="H961" s="99" t="s">
        <v>424</v>
      </c>
      <c r="I961" s="100" t="s">
        <v>1824</v>
      </c>
      <c r="J961" s="12">
        <v>843</v>
      </c>
      <c r="K9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BOŚ.6743.843.2016.IN</v>
      </c>
      <c r="L961" s="11">
        <v>42640</v>
      </c>
      <c r="M961" s="12" t="s">
        <v>18</v>
      </c>
      <c r="N961" s="88">
        <f>IF($F961=dane!$B$8,6743+3,(IF($F961=dane!$B$9,6743+4,(IF($F961=dane!$B$10,6743+5,6743)))))</f>
        <v>6743</v>
      </c>
      <c r="O961" s="106"/>
    </row>
    <row r="962" spans="1:15" ht="60" x14ac:dyDescent="0.25">
      <c r="A962" s="79">
        <f>IF(zgłoszenia[[#This Row],[ID]]&gt;0,A961+1,"--")</f>
        <v>958</v>
      </c>
      <c r="B962" s="14" t="s">
        <v>41</v>
      </c>
      <c r="C962" s="87">
        <v>16912</v>
      </c>
      <c r="D962" s="13">
        <v>42612</v>
      </c>
      <c r="E962" s="98" t="s">
        <v>64</v>
      </c>
      <c r="F962" s="12" t="s">
        <v>82</v>
      </c>
      <c r="G962" s="12" t="s">
        <v>17</v>
      </c>
      <c r="H962" s="99" t="s">
        <v>86</v>
      </c>
      <c r="I962" s="100" t="s">
        <v>1826</v>
      </c>
      <c r="J962" s="12">
        <v>134</v>
      </c>
      <c r="K9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BOŚ.6746.134.2016.IN</v>
      </c>
      <c r="L962" s="11">
        <v>42627</v>
      </c>
      <c r="M962" s="12" t="s">
        <v>18</v>
      </c>
      <c r="N962" s="88">
        <f>IF($F962=dane!$B$8,6743+3,(IF($F962=dane!$B$9,6743+4,(IF($F962=dane!$B$10,6743+5,6743)))))</f>
        <v>6746</v>
      </c>
      <c r="O962" s="106"/>
    </row>
    <row r="963" spans="1:15" ht="45" x14ac:dyDescent="0.25">
      <c r="A963" s="79">
        <f>IF(zgłoszenia[[#This Row],[ID]]&gt;0,A962+1,"--")</f>
        <v>959</v>
      </c>
      <c r="B963" s="14" t="s">
        <v>41</v>
      </c>
      <c r="C963" s="87">
        <v>16819</v>
      </c>
      <c r="D963" s="13">
        <v>42612</v>
      </c>
      <c r="E963" s="98" t="s">
        <v>126</v>
      </c>
      <c r="F963" s="12" t="s">
        <v>16</v>
      </c>
      <c r="G963" s="12" t="s">
        <v>17</v>
      </c>
      <c r="H963" s="99" t="s">
        <v>86</v>
      </c>
      <c r="I963" s="100" t="s">
        <v>1827</v>
      </c>
      <c r="J963" s="12">
        <v>842</v>
      </c>
      <c r="K9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BOŚ.6743.842.2016.IN</v>
      </c>
      <c r="L963" s="11">
        <v>42627</v>
      </c>
      <c r="M963" s="12" t="s">
        <v>2265</v>
      </c>
      <c r="N963" s="88">
        <f>IF($F963=dane!$B$8,6743+3,(IF($F963=dane!$B$9,6743+4,(IF($F963=dane!$B$10,6743+5,6743)))))</f>
        <v>6743</v>
      </c>
      <c r="O963" s="106"/>
    </row>
    <row r="964" spans="1:15" ht="60" x14ac:dyDescent="0.25">
      <c r="A964" s="79">
        <f>IF(zgłoszenia[[#This Row],[ID]]&gt;0,A963+1,"--")</f>
        <v>960</v>
      </c>
      <c r="B964" s="14" t="s">
        <v>36</v>
      </c>
      <c r="C964" s="87">
        <v>16881</v>
      </c>
      <c r="D964" s="13">
        <v>42612</v>
      </c>
      <c r="E964" s="98" t="s">
        <v>1828</v>
      </c>
      <c r="F964" s="12" t="s">
        <v>16</v>
      </c>
      <c r="G964" s="12" t="s">
        <v>28</v>
      </c>
      <c r="H964" s="99" t="s">
        <v>76</v>
      </c>
      <c r="I964" s="100" t="s">
        <v>1328</v>
      </c>
      <c r="J964" s="12">
        <v>840</v>
      </c>
      <c r="K9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BOŚ.6743.840.2016.KŻ</v>
      </c>
      <c r="L964" s="11">
        <v>42641</v>
      </c>
      <c r="M964" s="12" t="s">
        <v>18</v>
      </c>
      <c r="N964" s="88">
        <f>IF($F964=dane!$B$8,6743+3,(IF($F964=dane!$B$9,6743+4,(IF($F964=dane!$B$10,6743+5,6743)))))</f>
        <v>6743</v>
      </c>
      <c r="O964" s="106"/>
    </row>
    <row r="965" spans="1:15" ht="105" x14ac:dyDescent="0.25">
      <c r="A965" s="79">
        <f>IF(zgłoszenia[[#This Row],[ID]]&gt;0,A964+1,"--")</f>
        <v>961</v>
      </c>
      <c r="B965" s="14" t="s">
        <v>41</v>
      </c>
      <c r="C965" s="87">
        <v>16992</v>
      </c>
      <c r="D965" s="13">
        <v>42613</v>
      </c>
      <c r="E965" s="98" t="s">
        <v>1829</v>
      </c>
      <c r="F965" s="12" t="s">
        <v>22</v>
      </c>
      <c r="G965" s="12" t="s">
        <v>17</v>
      </c>
      <c r="H965" s="99" t="s">
        <v>322</v>
      </c>
      <c r="I965" s="100" t="s">
        <v>812</v>
      </c>
      <c r="J965" s="12">
        <v>851</v>
      </c>
      <c r="K9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BOŚ.6743.851.2016.IN</v>
      </c>
      <c r="L965" s="11">
        <v>42640</v>
      </c>
      <c r="M965" s="12" t="s">
        <v>18</v>
      </c>
      <c r="N965" s="88">
        <f>IF($F965=dane!$B$8,6743+3,(IF($F965=dane!$B$9,6743+4,(IF($F965=dane!$B$10,6743+5,6743)))))</f>
        <v>6743</v>
      </c>
      <c r="O965" s="106"/>
    </row>
    <row r="966" spans="1:15" ht="45" x14ac:dyDescent="0.25">
      <c r="A966" s="79">
        <f>IF(zgłoszenia[[#This Row],[ID]]&gt;0,A965+1,"--")</f>
        <v>962</v>
      </c>
      <c r="B966" s="14" t="s">
        <v>43</v>
      </c>
      <c r="C966" s="87">
        <v>16986</v>
      </c>
      <c r="D966" s="13">
        <v>42613</v>
      </c>
      <c r="E966" s="98" t="s">
        <v>235</v>
      </c>
      <c r="F966" s="12" t="s">
        <v>16</v>
      </c>
      <c r="G966" s="12" t="s">
        <v>20</v>
      </c>
      <c r="H966" s="99" t="s">
        <v>20</v>
      </c>
      <c r="I966" s="100" t="s">
        <v>1830</v>
      </c>
      <c r="J966" s="12">
        <v>897</v>
      </c>
      <c r="K9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BOŚ.6743.897.2016.ŁD</v>
      </c>
      <c r="L966" s="11">
        <v>42699</v>
      </c>
      <c r="M966" s="12" t="s">
        <v>30</v>
      </c>
      <c r="N966" s="88">
        <f>IF($F966=dane!$B$8,6743+3,(IF($F966=dane!$B$9,6743+4,(IF($F966=dane!$B$10,6743+5,6743)))))</f>
        <v>6743</v>
      </c>
      <c r="O966" s="106"/>
    </row>
    <row r="967" spans="1:15" ht="60" x14ac:dyDescent="0.25">
      <c r="A967" s="79">
        <f>IF(zgłoszenia[[#This Row],[ID]]&gt;0,A966+1,"--")</f>
        <v>963</v>
      </c>
      <c r="B967" s="14" t="s">
        <v>41</v>
      </c>
      <c r="C967" s="87">
        <v>17063</v>
      </c>
      <c r="D967" s="13">
        <v>42614</v>
      </c>
      <c r="E967" s="98" t="s">
        <v>851</v>
      </c>
      <c r="F967" s="12" t="s">
        <v>24</v>
      </c>
      <c r="G967" s="12" t="s">
        <v>17</v>
      </c>
      <c r="H967" s="99" t="s">
        <v>717</v>
      </c>
      <c r="I967" s="100" t="s">
        <v>1831</v>
      </c>
      <c r="J967" s="12">
        <v>854</v>
      </c>
      <c r="K9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BOŚ.6743.854.2016.IN</v>
      </c>
      <c r="L967" s="11">
        <v>42641</v>
      </c>
      <c r="M967" s="12" t="s">
        <v>18</v>
      </c>
      <c r="N967" s="88">
        <f>IF($F967=dane!$B$8,6743+3,(IF($F967=dane!$B$9,6743+4,(IF($F967=dane!$B$10,6743+5,6743)))))</f>
        <v>6743</v>
      </c>
      <c r="O967" s="106"/>
    </row>
    <row r="968" spans="1:15" ht="90" x14ac:dyDescent="0.25">
      <c r="A968" s="79">
        <f>IF(zgłoszenia[[#This Row],[ID]]&gt;0,A967+1,"--")</f>
        <v>964</v>
      </c>
      <c r="B968" s="14" t="s">
        <v>11</v>
      </c>
      <c r="C968" s="87">
        <v>17070</v>
      </c>
      <c r="D968" s="13">
        <v>42614</v>
      </c>
      <c r="E968" s="98" t="s">
        <v>1832</v>
      </c>
      <c r="F968" s="12" t="s">
        <v>16</v>
      </c>
      <c r="G968" s="12" t="s">
        <v>32</v>
      </c>
      <c r="H968" s="99" t="s">
        <v>1833</v>
      </c>
      <c r="I968" s="100" t="s">
        <v>1834</v>
      </c>
      <c r="J968" s="12">
        <v>849</v>
      </c>
      <c r="K9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BOŚ.6743.849.2016.AA</v>
      </c>
      <c r="L968" s="11">
        <v>42621</v>
      </c>
      <c r="M968" s="12" t="s">
        <v>18</v>
      </c>
      <c r="N968" s="88">
        <f>IF($F968=dane!$B$8,6743+3,(IF($F968=dane!$B$9,6743+4,(IF($F968=dane!$B$10,6743+5,6743)))))</f>
        <v>6743</v>
      </c>
      <c r="O968" s="106"/>
    </row>
    <row r="969" spans="1:15" ht="30" x14ac:dyDescent="0.25">
      <c r="A969" s="79">
        <f>IF(zgłoszenia[[#This Row],[ID]]&gt;0,A968+1,"--")</f>
        <v>965</v>
      </c>
      <c r="B969" s="14" t="s">
        <v>36</v>
      </c>
      <c r="C969" s="87">
        <v>17089</v>
      </c>
      <c r="D969" s="13">
        <v>42614</v>
      </c>
      <c r="E969" s="98" t="s">
        <v>64</v>
      </c>
      <c r="F969" s="12" t="s">
        <v>82</v>
      </c>
      <c r="G969" s="12" t="s">
        <v>25</v>
      </c>
      <c r="H969" s="99" t="s">
        <v>25</v>
      </c>
      <c r="I969" s="100" t="s">
        <v>1835</v>
      </c>
      <c r="J969" s="12">
        <v>137</v>
      </c>
      <c r="K9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BOŚ.6746.137.2016.KŻ</v>
      </c>
      <c r="L969" s="11">
        <v>42642</v>
      </c>
      <c r="M969" s="12" t="s">
        <v>21</v>
      </c>
      <c r="N969" s="145">
        <f>IF($F969=dane!$B$8,6743+3,(IF($F969=dane!$B$9,6743+4,(IF($F969=dane!$B$10,6743+5,6743)))))</f>
        <v>6746</v>
      </c>
      <c r="O969" s="106"/>
    </row>
    <row r="970" spans="1:15" ht="60" x14ac:dyDescent="0.25">
      <c r="A970" s="79">
        <f>IF(zgłoszenia[[#This Row],[ID]]&gt;0,A969+1,"--")</f>
        <v>966</v>
      </c>
      <c r="B970" s="14" t="s">
        <v>41</v>
      </c>
      <c r="C970" s="87">
        <v>17202</v>
      </c>
      <c r="D970" s="13">
        <v>42615</v>
      </c>
      <c r="E970" s="98" t="s">
        <v>64</v>
      </c>
      <c r="F970" s="12" t="s">
        <v>82</v>
      </c>
      <c r="G970" s="12" t="s">
        <v>17</v>
      </c>
      <c r="H970" s="99" t="s">
        <v>86</v>
      </c>
      <c r="I970" s="100" t="s">
        <v>1836</v>
      </c>
      <c r="J970" s="12">
        <v>138</v>
      </c>
      <c r="K9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BOŚ.6746.138.2016.IN</v>
      </c>
      <c r="L970" s="11">
        <v>42639</v>
      </c>
      <c r="M970" s="12" t="s">
        <v>18</v>
      </c>
      <c r="N970" s="88">
        <f>IF($F970=dane!$B$8,6743+3,(IF($F970=dane!$B$9,6743+4,(IF($F970=dane!$B$10,6743+5,6743)))))</f>
        <v>6746</v>
      </c>
      <c r="O970" s="106"/>
    </row>
    <row r="971" spans="1:15" ht="60" x14ac:dyDescent="0.25">
      <c r="A971" s="79">
        <f>IF(zgłoszenia[[#This Row],[ID]]&gt;0,A970+1,"--")</f>
        <v>967</v>
      </c>
      <c r="B971" s="14" t="s">
        <v>1178</v>
      </c>
      <c r="C971" s="87">
        <v>17193</v>
      </c>
      <c r="D971" s="13">
        <v>42615</v>
      </c>
      <c r="E971" s="98" t="s">
        <v>1837</v>
      </c>
      <c r="F971" s="12" t="s">
        <v>16</v>
      </c>
      <c r="G971" s="12" t="s">
        <v>32</v>
      </c>
      <c r="H971" s="99" t="s">
        <v>67</v>
      </c>
      <c r="I971" s="100" t="s">
        <v>1838</v>
      </c>
      <c r="J971" s="12">
        <v>861</v>
      </c>
      <c r="K9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BOŚ.6743.861.2016.EJ</v>
      </c>
      <c r="L971" s="11">
        <v>42639</v>
      </c>
      <c r="M971" s="12" t="s">
        <v>18</v>
      </c>
      <c r="N971" s="88">
        <f>IF($F971=dane!$B$8,6743+3,(IF($F971=dane!$B$9,6743+4,(IF($F971=dane!$B$10,6743+5,6743)))))</f>
        <v>6743</v>
      </c>
      <c r="O971" s="106"/>
    </row>
    <row r="972" spans="1:15" ht="60" x14ac:dyDescent="0.25">
      <c r="A972" s="79">
        <f>IF(zgłoszenia[[#This Row],[ID]]&gt;0,A971+1,"--")</f>
        <v>968</v>
      </c>
      <c r="B972" s="14" t="s">
        <v>43</v>
      </c>
      <c r="C972" s="87">
        <v>17145</v>
      </c>
      <c r="D972" s="13">
        <v>42615</v>
      </c>
      <c r="E972" s="98" t="s">
        <v>126</v>
      </c>
      <c r="F972" s="12" t="s">
        <v>16</v>
      </c>
      <c r="G972" s="12" t="s">
        <v>20</v>
      </c>
      <c r="H972" s="99" t="s">
        <v>20</v>
      </c>
      <c r="I972" s="100" t="s">
        <v>1839</v>
      </c>
      <c r="J972" s="12">
        <v>970</v>
      </c>
      <c r="K9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BOŚ.6743.970.2016.ŁD</v>
      </c>
      <c r="L972" s="11">
        <v>42643</v>
      </c>
      <c r="M972" s="12" t="s">
        <v>18</v>
      </c>
      <c r="N972" s="88">
        <f>IF($F972=dane!$B$8,6743+3,(IF($F972=dane!$B$9,6743+4,(IF($F972=dane!$B$10,6743+5,6743)))))</f>
        <v>6743</v>
      </c>
      <c r="O972" s="106"/>
    </row>
    <row r="973" spans="1:15" ht="60" x14ac:dyDescent="0.25">
      <c r="A973" s="79">
        <f>IF(zgłoszenia[[#This Row],[ID]]&gt;0,A972+1,"--")</f>
        <v>969</v>
      </c>
      <c r="B973" s="14" t="s">
        <v>41</v>
      </c>
      <c r="C973" s="87">
        <v>17161</v>
      </c>
      <c r="D973" s="13">
        <v>42615</v>
      </c>
      <c r="E973" s="98" t="s">
        <v>788</v>
      </c>
      <c r="F973" s="12" t="s">
        <v>24</v>
      </c>
      <c r="G973" s="12" t="s">
        <v>17</v>
      </c>
      <c r="H973" s="99" t="s">
        <v>1768</v>
      </c>
      <c r="I973" s="100" t="s">
        <v>1840</v>
      </c>
      <c r="J973" s="12">
        <v>893</v>
      </c>
      <c r="K9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BOŚ.6743.893.2016.IN</v>
      </c>
      <c r="L973" s="11">
        <v>42641</v>
      </c>
      <c r="M973" s="12" t="s">
        <v>18</v>
      </c>
      <c r="N973" s="88">
        <f>IF($F973=dane!$B$8,6743+3,(IF($F973=dane!$B$9,6743+4,(IF($F973=dane!$B$10,6743+5,6743)))))</f>
        <v>6743</v>
      </c>
      <c r="O973" s="106"/>
    </row>
    <row r="974" spans="1:15" ht="60" x14ac:dyDescent="0.25">
      <c r="A974" s="79">
        <f>IF(zgłoszenia[[#This Row],[ID]]&gt;0,A973+1,"--")</f>
        <v>970</v>
      </c>
      <c r="B974" s="14" t="s">
        <v>43</v>
      </c>
      <c r="C974" s="87">
        <v>17192</v>
      </c>
      <c r="D974" s="13">
        <v>42615</v>
      </c>
      <c r="E974" s="98" t="s">
        <v>744</v>
      </c>
      <c r="F974" s="12" t="s">
        <v>81</v>
      </c>
      <c r="G974" s="12" t="s">
        <v>20</v>
      </c>
      <c r="H974" s="99" t="s">
        <v>246</v>
      </c>
      <c r="I974" s="100" t="s">
        <v>1841</v>
      </c>
      <c r="J974" s="12">
        <v>54</v>
      </c>
      <c r="K9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BOŚ.6748.54.2016.ŁD</v>
      </c>
      <c r="L974" s="11">
        <v>42636</v>
      </c>
      <c r="M974" s="12" t="s">
        <v>18</v>
      </c>
      <c r="N974" s="88">
        <f>IF($F974=dane!$B$8,6743+3,(IF($F974=dane!$B$9,6743+4,(IF($F974=dane!$B$10,6743+5,6743)))))</f>
        <v>6748</v>
      </c>
      <c r="O974" s="106"/>
    </row>
    <row r="975" spans="1:15" ht="45" x14ac:dyDescent="0.25">
      <c r="A975" s="79">
        <f>IF(zgłoszenia[[#This Row],[ID]]&gt;0,A974+1,"--")</f>
        <v>971</v>
      </c>
      <c r="B975" s="14" t="s">
        <v>42</v>
      </c>
      <c r="C975" s="87">
        <v>17194</v>
      </c>
      <c r="D975" s="13">
        <v>42615</v>
      </c>
      <c r="E975" s="98" t="s">
        <v>616</v>
      </c>
      <c r="F975" s="12" t="s">
        <v>16</v>
      </c>
      <c r="G975" s="12" t="s">
        <v>31</v>
      </c>
      <c r="H975" s="99" t="s">
        <v>31</v>
      </c>
      <c r="I975" s="100" t="s">
        <v>1842</v>
      </c>
      <c r="J975" s="12">
        <v>855</v>
      </c>
      <c r="K9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BOŚ.6743.855.2016.MS</v>
      </c>
      <c r="L975" s="11">
        <v>42636</v>
      </c>
      <c r="M975" s="12" t="s">
        <v>21</v>
      </c>
      <c r="N975" s="88">
        <f>IF($F975=dane!$B$8,6743+3,(IF($F975=dane!$B$9,6743+4,(IF($F975=dane!$B$10,6743+5,6743)))))</f>
        <v>6743</v>
      </c>
      <c r="O975" s="106"/>
    </row>
    <row r="976" spans="1:15" ht="60" x14ac:dyDescent="0.25">
      <c r="A976" s="79">
        <f>IF(zgłoszenia[[#This Row],[ID]]&gt;0,A975+1,"--")</f>
        <v>972</v>
      </c>
      <c r="B976" s="14" t="s">
        <v>41</v>
      </c>
      <c r="C976" s="87">
        <v>17142</v>
      </c>
      <c r="D976" s="13">
        <v>42615</v>
      </c>
      <c r="E976" s="98" t="s">
        <v>1843</v>
      </c>
      <c r="F976" s="12" t="s">
        <v>16</v>
      </c>
      <c r="G976" s="12" t="s">
        <v>17</v>
      </c>
      <c r="H976" s="99" t="s">
        <v>424</v>
      </c>
      <c r="I976" s="100" t="s">
        <v>1844</v>
      </c>
      <c r="J976" s="12">
        <v>853</v>
      </c>
      <c r="K9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BOŚ.6743.853.2016.IN</v>
      </c>
      <c r="L976" s="11">
        <v>42641</v>
      </c>
      <c r="M976" s="12" t="s">
        <v>18</v>
      </c>
      <c r="N976" s="88">
        <f>IF($F976=dane!$B$8,6743+3,(IF($F976=dane!$B$9,6743+4,(IF($F976=dane!$B$10,6743+5,6743)))))</f>
        <v>6743</v>
      </c>
      <c r="O976" s="106"/>
    </row>
    <row r="977" spans="1:15" ht="105" x14ac:dyDescent="0.25">
      <c r="A977" s="79">
        <f>IF(zgłoszenia[[#This Row],[ID]]&gt;0,A976+1,"--")</f>
        <v>973</v>
      </c>
      <c r="B977" s="14" t="s">
        <v>12</v>
      </c>
      <c r="C977" s="87">
        <v>17144</v>
      </c>
      <c r="D977" s="13">
        <v>42615</v>
      </c>
      <c r="E977" s="98" t="s">
        <v>1845</v>
      </c>
      <c r="F977" s="12" t="s">
        <v>16</v>
      </c>
      <c r="G977" s="12" t="s">
        <v>25</v>
      </c>
      <c r="H977" s="99" t="s">
        <v>432</v>
      </c>
      <c r="I977" s="100" t="s">
        <v>1846</v>
      </c>
      <c r="J977" s="12">
        <v>918</v>
      </c>
      <c r="K9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BOŚ.6743.918.2016.WŚ</v>
      </c>
      <c r="L977" s="11">
        <v>42643</v>
      </c>
      <c r="M977" s="12" t="s">
        <v>18</v>
      </c>
      <c r="N977" s="88">
        <f>IF($F977=dane!$B$8,6743+3,(IF($F977=dane!$B$9,6743+4,(IF($F977=dane!$B$10,6743+5,6743)))))</f>
        <v>6743</v>
      </c>
      <c r="O977" s="106"/>
    </row>
    <row r="978" spans="1:15" ht="60" x14ac:dyDescent="0.25">
      <c r="A978" s="79">
        <f>IF(zgłoszenia[[#This Row],[ID]]&gt;0,A977+1,"--")</f>
        <v>974</v>
      </c>
      <c r="B978" s="14" t="s">
        <v>41</v>
      </c>
      <c r="C978" s="87">
        <v>17199</v>
      </c>
      <c r="D978" s="13">
        <v>42615</v>
      </c>
      <c r="E978" s="98" t="s">
        <v>64</v>
      </c>
      <c r="F978" s="12" t="s">
        <v>82</v>
      </c>
      <c r="G978" s="12" t="s">
        <v>17</v>
      </c>
      <c r="H978" s="99" t="s">
        <v>841</v>
      </c>
      <c r="I978" s="100" t="s">
        <v>842</v>
      </c>
      <c r="J978" s="12">
        <v>139</v>
      </c>
      <c r="K9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BOŚ.6746.139.2016.IN</v>
      </c>
      <c r="L978" s="11">
        <v>42641</v>
      </c>
      <c r="M978" s="12" t="s">
        <v>18</v>
      </c>
      <c r="N978" s="88">
        <f>IF($F978=dane!$B$8,6743+3,(IF($F978=dane!$B$9,6743+4,(IF($F978=dane!$B$10,6743+5,6743)))))</f>
        <v>6746</v>
      </c>
      <c r="O978" s="106"/>
    </row>
    <row r="979" spans="1:15" ht="60" x14ac:dyDescent="0.25">
      <c r="A979" s="79">
        <f>IF(zgłoszenia[[#This Row],[ID]]&gt;0,A978+1,"--")</f>
        <v>975</v>
      </c>
      <c r="B979" s="14" t="s">
        <v>1178</v>
      </c>
      <c r="C979" s="87">
        <v>17147</v>
      </c>
      <c r="D979" s="13">
        <v>42615</v>
      </c>
      <c r="E979" s="98" t="s">
        <v>1849</v>
      </c>
      <c r="F979" s="12" t="s">
        <v>16</v>
      </c>
      <c r="G979" s="12" t="s">
        <v>32</v>
      </c>
      <c r="H979" s="99" t="s">
        <v>149</v>
      </c>
      <c r="I979" s="100" t="s">
        <v>1847</v>
      </c>
      <c r="J979" s="12">
        <v>856</v>
      </c>
      <c r="K9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BOŚ.6743.856.2016.EJ</v>
      </c>
      <c r="L979" s="11">
        <v>42622</v>
      </c>
      <c r="M979" s="12" t="s">
        <v>18</v>
      </c>
      <c r="N979" s="88">
        <f>IF($F979=dane!$B$8,6743+3,(IF($F979=dane!$B$9,6743+4,(IF($F979=dane!$B$10,6743+5,6743)))))</f>
        <v>6743</v>
      </c>
      <c r="O979" s="106"/>
    </row>
    <row r="980" spans="1:15" ht="60" x14ac:dyDescent="0.25">
      <c r="A980" s="79">
        <f>IF(zgłoszenia[[#This Row],[ID]]&gt;0,A979+1,"--")</f>
        <v>976</v>
      </c>
      <c r="B980" s="14" t="s">
        <v>1178</v>
      </c>
      <c r="C980" s="87">
        <v>17148</v>
      </c>
      <c r="D980" s="13">
        <v>42615</v>
      </c>
      <c r="E980" s="98" t="s">
        <v>1849</v>
      </c>
      <c r="F980" s="12" t="s">
        <v>16</v>
      </c>
      <c r="G980" s="12" t="s">
        <v>32</v>
      </c>
      <c r="H980" s="99" t="s">
        <v>149</v>
      </c>
      <c r="I980" s="100" t="s">
        <v>1848</v>
      </c>
      <c r="J980" s="12">
        <v>857</v>
      </c>
      <c r="K9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BOŚ.6743.857.2016.EJ</v>
      </c>
      <c r="L980" s="11">
        <v>42622</v>
      </c>
      <c r="M980" s="12" t="s">
        <v>18</v>
      </c>
      <c r="N980" s="88">
        <f>IF($F980=dane!$B$8,6743+3,(IF($F980=dane!$B$9,6743+4,(IF($F980=dane!$B$10,6743+5,6743)))))</f>
        <v>6743</v>
      </c>
      <c r="O980" s="106"/>
    </row>
    <row r="981" spans="1:15" ht="60" x14ac:dyDescent="0.25">
      <c r="A981" s="79">
        <f>IF(zgłoszenia[[#This Row],[ID]]&gt;0,A980+1,"--")</f>
        <v>977</v>
      </c>
      <c r="B981" s="14" t="s">
        <v>1178</v>
      </c>
      <c r="C981" s="87">
        <v>17150</v>
      </c>
      <c r="D981" s="13">
        <v>42615</v>
      </c>
      <c r="E981" s="98" t="s">
        <v>1849</v>
      </c>
      <c r="F981" s="12" t="s">
        <v>16</v>
      </c>
      <c r="G981" s="12" t="s">
        <v>32</v>
      </c>
      <c r="H981" s="99" t="s">
        <v>149</v>
      </c>
      <c r="I981" s="100" t="s">
        <v>1850</v>
      </c>
      <c r="J981" s="12">
        <v>858</v>
      </c>
      <c r="K9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BOŚ.6743.858.2016.EJ</v>
      </c>
      <c r="L981" s="11">
        <v>42622</v>
      </c>
      <c r="M981" s="12" t="s">
        <v>18</v>
      </c>
      <c r="N981" s="88">
        <f>IF($F981=dane!$B$8,6743+3,(IF($F981=dane!$B$9,6743+4,(IF($F981=dane!$B$10,6743+5,6743)))))</f>
        <v>6743</v>
      </c>
      <c r="O981" s="106"/>
    </row>
    <row r="982" spans="1:15" ht="60" x14ac:dyDescent="0.25">
      <c r="A982" s="79">
        <f>IF(zgłoszenia[[#This Row],[ID]]&gt;0,A981+1,"--")</f>
        <v>978</v>
      </c>
      <c r="B982" s="14" t="s">
        <v>1178</v>
      </c>
      <c r="C982" s="87">
        <v>17151</v>
      </c>
      <c r="D982" s="13">
        <v>42615</v>
      </c>
      <c r="E982" s="98" t="s">
        <v>1849</v>
      </c>
      <c r="F982" s="12" t="s">
        <v>16</v>
      </c>
      <c r="G982" s="12" t="s">
        <v>32</v>
      </c>
      <c r="H982" s="99" t="s">
        <v>149</v>
      </c>
      <c r="I982" s="100" t="s">
        <v>1851</v>
      </c>
      <c r="J982" s="12">
        <v>859</v>
      </c>
      <c r="K9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BOŚ.6743.859.2016.EJ</v>
      </c>
      <c r="L982" s="11">
        <v>42622</v>
      </c>
      <c r="M982" s="12" t="s">
        <v>18</v>
      </c>
      <c r="N982" s="88">
        <f>IF($F982=dane!$B$8,6743+3,(IF($F982=dane!$B$9,6743+4,(IF($F982=dane!$B$10,6743+5,6743)))))</f>
        <v>6743</v>
      </c>
      <c r="O982" s="106"/>
    </row>
    <row r="983" spans="1:15" ht="57.75" customHeight="1" x14ac:dyDescent="0.25">
      <c r="A983" s="79">
        <f>IF(zgłoszenia[[#This Row],[ID]]&gt;0,A982+1,"--")</f>
        <v>979</v>
      </c>
      <c r="B983" s="14" t="s">
        <v>1178</v>
      </c>
      <c r="C983" s="87">
        <v>17152</v>
      </c>
      <c r="D983" s="13">
        <v>42615</v>
      </c>
      <c r="E983" s="98" t="s">
        <v>1849</v>
      </c>
      <c r="F983" s="12" t="s">
        <v>16</v>
      </c>
      <c r="G983" s="12" t="s">
        <v>32</v>
      </c>
      <c r="H983" s="99" t="s">
        <v>149</v>
      </c>
      <c r="I983" s="100" t="s">
        <v>1852</v>
      </c>
      <c r="J983" s="12">
        <v>860</v>
      </c>
      <c r="K9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BOŚ.6743.860.2016.EJ</v>
      </c>
      <c r="L983" s="11">
        <v>42622</v>
      </c>
      <c r="M983" s="12" t="s">
        <v>18</v>
      </c>
      <c r="N983" s="88">
        <f>IF($F983=dane!$B$8,6743+3,(IF($F983=dane!$B$9,6743+4,(IF($F983=dane!$B$10,6743+5,6743)))))</f>
        <v>6743</v>
      </c>
      <c r="O983" s="106"/>
    </row>
    <row r="984" spans="1:15" ht="30" x14ac:dyDescent="0.25">
      <c r="A984" s="79">
        <f>IF(zgłoszenia[[#This Row],[ID]]&gt;0,A983+1,"--")</f>
        <v>980</v>
      </c>
      <c r="B984" s="14" t="s">
        <v>37</v>
      </c>
      <c r="C984" s="87">
        <v>17274</v>
      </c>
      <c r="D984" s="13">
        <v>42618</v>
      </c>
      <c r="E984" s="98" t="s">
        <v>1853</v>
      </c>
      <c r="F984" s="12" t="s">
        <v>16</v>
      </c>
      <c r="G984" s="12" t="s">
        <v>28</v>
      </c>
      <c r="H984" s="99" t="s">
        <v>76</v>
      </c>
      <c r="I984" s="100" t="s">
        <v>1308</v>
      </c>
      <c r="J984" s="12">
        <v>880</v>
      </c>
      <c r="K9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BOŚ.6743.880.2016.AŁ</v>
      </c>
      <c r="L984" s="11">
        <v>42641</v>
      </c>
      <c r="M984" s="12" t="s">
        <v>21</v>
      </c>
      <c r="N984" s="88">
        <f>IF($F984=dane!$B$8,6743+3,(IF($F984=dane!$B$9,6743+4,(IF($F984=dane!$B$10,6743+5,6743)))))</f>
        <v>6743</v>
      </c>
      <c r="O984" s="106"/>
    </row>
    <row r="985" spans="1:15" ht="60" x14ac:dyDescent="0.25">
      <c r="A985" s="79">
        <f>IF(zgłoszenia[[#This Row],[ID]]&gt;0,A984+1,"--")</f>
        <v>981</v>
      </c>
      <c r="B985" s="14" t="s">
        <v>41</v>
      </c>
      <c r="C985" s="87">
        <v>17246</v>
      </c>
      <c r="D985" s="13">
        <v>42618</v>
      </c>
      <c r="E985" s="98" t="s">
        <v>616</v>
      </c>
      <c r="F985" s="12" t="s">
        <v>16</v>
      </c>
      <c r="G985" s="12" t="s">
        <v>17</v>
      </c>
      <c r="H985" s="99" t="s">
        <v>717</v>
      </c>
      <c r="I985" s="100" t="s">
        <v>1854</v>
      </c>
      <c r="J985" s="12">
        <v>866</v>
      </c>
      <c r="K9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BOŚ.6743.866.2016.IN</v>
      </c>
      <c r="L985" s="11">
        <v>42647</v>
      </c>
      <c r="M985" s="12" t="s">
        <v>18</v>
      </c>
      <c r="N985" s="88">
        <f>IF($F985=dane!$B$8,6743+3,(IF($F985=dane!$B$9,6743+4,(IF($F985=dane!$B$10,6743+5,6743)))))</f>
        <v>6743</v>
      </c>
      <c r="O985" s="106"/>
    </row>
    <row r="986" spans="1:15" ht="60" x14ac:dyDescent="0.25">
      <c r="A986" s="79">
        <f>IF(zgłoszenia[[#This Row],[ID]]&gt;0,A985+1,"--")</f>
        <v>982</v>
      </c>
      <c r="B986" s="14" t="s">
        <v>41</v>
      </c>
      <c r="C986" s="87">
        <v>17249</v>
      </c>
      <c r="D986" s="13">
        <v>42618</v>
      </c>
      <c r="E986" s="98" t="s">
        <v>151</v>
      </c>
      <c r="F986" s="12" t="s">
        <v>16</v>
      </c>
      <c r="G986" s="12" t="s">
        <v>17</v>
      </c>
      <c r="H986" s="99" t="s">
        <v>717</v>
      </c>
      <c r="I986" s="100" t="s">
        <v>1855</v>
      </c>
      <c r="J986" s="12">
        <v>867</v>
      </c>
      <c r="K9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BOŚ.6743.867.2016.IN</v>
      </c>
      <c r="L986" s="11">
        <v>42647</v>
      </c>
      <c r="M986" s="12" t="s">
        <v>18</v>
      </c>
      <c r="N986" s="88">
        <f>IF($F986=dane!$B$8,6743+3,(IF($F986=dane!$B$9,6743+4,(IF($F986=dane!$B$10,6743+5,6743)))))</f>
        <v>6743</v>
      </c>
      <c r="O986" s="106"/>
    </row>
    <row r="987" spans="1:15" ht="60" x14ac:dyDescent="0.25">
      <c r="A987" s="79">
        <f>IF(zgłoszenia[[#This Row],[ID]]&gt;0,A986+1,"--")</f>
        <v>983</v>
      </c>
      <c r="B987" s="14" t="s">
        <v>1178</v>
      </c>
      <c r="C987" s="87">
        <v>17505</v>
      </c>
      <c r="D987" s="13">
        <v>42620</v>
      </c>
      <c r="E987" s="98" t="s">
        <v>64</v>
      </c>
      <c r="F987" s="12" t="s">
        <v>82</v>
      </c>
      <c r="G987" s="12" t="s">
        <v>32</v>
      </c>
      <c r="H987" s="99" t="s">
        <v>67</v>
      </c>
      <c r="I987" s="100" t="s">
        <v>1857</v>
      </c>
      <c r="J987" s="12">
        <v>140</v>
      </c>
      <c r="K9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BOŚ.6746.140.2016.EJ</v>
      </c>
      <c r="L987" s="11">
        <v>42646</v>
      </c>
      <c r="M987" s="12" t="s">
        <v>18</v>
      </c>
      <c r="N987" s="88">
        <f>IF($F987=dane!$B$8,6743+3,(IF($F987=dane!$B$9,6743+4,(IF($F987=dane!$B$10,6743+5,6743)))))</f>
        <v>6746</v>
      </c>
      <c r="O987" s="106"/>
    </row>
    <row r="988" spans="1:15" ht="60" x14ac:dyDescent="0.25">
      <c r="A988" s="79">
        <f>IF(zgłoszenia[[#This Row],[ID]]&gt;0,A987+1,"--")</f>
        <v>984</v>
      </c>
      <c r="B988" s="14" t="s">
        <v>42</v>
      </c>
      <c r="C988" s="87">
        <v>17498</v>
      </c>
      <c r="D988" s="13">
        <v>42620</v>
      </c>
      <c r="E988" s="98" t="s">
        <v>64</v>
      </c>
      <c r="F988" s="12" t="s">
        <v>82</v>
      </c>
      <c r="G988" s="12" t="s">
        <v>31</v>
      </c>
      <c r="H988" s="99" t="s">
        <v>1858</v>
      </c>
      <c r="I988" s="53" t="s">
        <v>774</v>
      </c>
      <c r="J988" s="12">
        <v>141</v>
      </c>
      <c r="K9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BOŚ.6746.141.2016.MS</v>
      </c>
      <c r="L988" s="11">
        <v>42710</v>
      </c>
      <c r="M988" s="12" t="s">
        <v>18</v>
      </c>
      <c r="N988" s="88">
        <f>IF($F988=dane!$B$8,6743+3,(IF($F988=dane!$B$9,6743+4,(IF($F988=dane!$B$10,6743+5,6743)))))</f>
        <v>6746</v>
      </c>
      <c r="O988" s="106"/>
    </row>
    <row r="989" spans="1:15" ht="60" x14ac:dyDescent="0.25">
      <c r="A989" s="79">
        <f>IF(zgłoszenia[[#This Row],[ID]]&gt;0,A988+1,"--")</f>
        <v>985</v>
      </c>
      <c r="B989" s="14" t="s">
        <v>12</v>
      </c>
      <c r="C989" s="87">
        <v>17446</v>
      </c>
      <c r="D989" s="13">
        <v>42620</v>
      </c>
      <c r="E989" s="98" t="s">
        <v>1859</v>
      </c>
      <c r="F989" s="12" t="s">
        <v>16</v>
      </c>
      <c r="G989" s="12" t="s">
        <v>23</v>
      </c>
      <c r="H989" s="99" t="s">
        <v>23</v>
      </c>
      <c r="I989" s="100" t="s">
        <v>1860</v>
      </c>
      <c r="J989" s="12">
        <v>862</v>
      </c>
      <c r="K9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BOŚ.6743.862.2016.WŚ</v>
      </c>
      <c r="L989" s="11">
        <v>42650</v>
      </c>
      <c r="M989" s="12" t="s">
        <v>18</v>
      </c>
      <c r="N989" s="88">
        <f>IF($F989=dane!$B$8,6743+3,(IF($F989=dane!$B$9,6743+4,(IF($F989=dane!$B$10,6743+5,6743)))))</f>
        <v>6743</v>
      </c>
      <c r="O989" s="106"/>
    </row>
    <row r="990" spans="1:15" ht="60" x14ac:dyDescent="0.25">
      <c r="A990" s="79">
        <f>IF(zgłoszenia[[#This Row],[ID]]&gt;0,A989+1,"--")</f>
        <v>986</v>
      </c>
      <c r="B990" s="14" t="s">
        <v>1178</v>
      </c>
      <c r="C990" s="87">
        <v>17571</v>
      </c>
      <c r="D990" s="13">
        <v>42621</v>
      </c>
      <c r="E990" s="98" t="s">
        <v>64</v>
      </c>
      <c r="F990" s="12" t="s">
        <v>82</v>
      </c>
      <c r="G990" s="12" t="s">
        <v>32</v>
      </c>
      <c r="H990" s="99" t="s">
        <v>67</v>
      </c>
      <c r="I990" s="100" t="s">
        <v>1861</v>
      </c>
      <c r="J990" s="12">
        <v>142</v>
      </c>
      <c r="K9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BOŚ.6746.142.2016.EJ</v>
      </c>
      <c r="L990" s="11">
        <v>42649</v>
      </c>
      <c r="M990" s="12" t="s">
        <v>18</v>
      </c>
      <c r="N990" s="88">
        <f>IF($F990=dane!$B$8,6743+3,(IF($F990=dane!$B$9,6743+4,(IF($F990=dane!$B$10,6743+5,6743)))))</f>
        <v>6746</v>
      </c>
      <c r="O990" s="106"/>
    </row>
    <row r="991" spans="1:15" ht="30" x14ac:dyDescent="0.25">
      <c r="A991" s="79">
        <f>IF(zgłoszenia[[#This Row],[ID]]&gt;0,A990+1,"--")</f>
        <v>987</v>
      </c>
      <c r="B991" s="14" t="s">
        <v>1862</v>
      </c>
      <c r="C991" s="87">
        <v>17485</v>
      </c>
      <c r="D991" s="13">
        <v>42620</v>
      </c>
      <c r="E991" s="98" t="s">
        <v>1863</v>
      </c>
      <c r="F991" s="12" t="s">
        <v>16</v>
      </c>
      <c r="G991" s="12" t="s">
        <v>25</v>
      </c>
      <c r="H991" s="99" t="s">
        <v>868</v>
      </c>
      <c r="I991" s="100" t="s">
        <v>1864</v>
      </c>
      <c r="J991" s="12">
        <v>872</v>
      </c>
      <c r="K9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BOŚ.6743.872.2016.WK</v>
      </c>
      <c r="L991" s="11">
        <v>42642</v>
      </c>
      <c r="M991" s="12" t="s">
        <v>2001</v>
      </c>
      <c r="N991" s="88">
        <f>IF($F991=dane!$B$8,6743+3,(IF($F991=dane!$B$9,6743+4,(IF($F991=dane!$B$10,6743+5,6743)))))</f>
        <v>6743</v>
      </c>
      <c r="O991" s="106"/>
    </row>
    <row r="992" spans="1:15" ht="60" x14ac:dyDescent="0.25">
      <c r="A992" s="79">
        <f>IF(zgłoszenia[[#This Row],[ID]]&gt;0,A991+1,"--")</f>
        <v>988</v>
      </c>
      <c r="B992" s="14" t="s">
        <v>1862</v>
      </c>
      <c r="C992" s="87">
        <v>17561</v>
      </c>
      <c r="D992" s="13">
        <v>42621</v>
      </c>
      <c r="E992" s="98" t="s">
        <v>413</v>
      </c>
      <c r="F992" s="12" t="s">
        <v>16</v>
      </c>
      <c r="G992" s="12" t="s">
        <v>23</v>
      </c>
      <c r="H992" s="99" t="s">
        <v>1467</v>
      </c>
      <c r="I992" s="100" t="s">
        <v>1865</v>
      </c>
      <c r="J992" s="12">
        <v>871</v>
      </c>
      <c r="K9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BOŚ.6743.871.2016.WK</v>
      </c>
      <c r="L992" s="11">
        <v>42660</v>
      </c>
      <c r="M992" s="12" t="s">
        <v>18</v>
      </c>
      <c r="N992" s="88">
        <f>IF($F992=dane!$B$8,6743+3,(IF($F992=dane!$B$9,6743+4,(IF($F992=dane!$B$10,6743+5,6743)))))</f>
        <v>6743</v>
      </c>
      <c r="O992" s="106"/>
    </row>
    <row r="993" spans="1:15" ht="90" x14ac:dyDescent="0.25">
      <c r="A993" s="79">
        <f>IF(zgłoszenia[[#This Row],[ID]]&gt;0,A992+1,"--")</f>
        <v>989</v>
      </c>
      <c r="B993" s="14" t="s">
        <v>1178</v>
      </c>
      <c r="C993" s="87">
        <v>1756</v>
      </c>
      <c r="D993" s="13">
        <v>42621</v>
      </c>
      <c r="E993" s="98" t="s">
        <v>1866</v>
      </c>
      <c r="F993" s="12" t="s">
        <v>22</v>
      </c>
      <c r="G993" s="12" t="s">
        <v>32</v>
      </c>
      <c r="H993" s="99" t="s">
        <v>32</v>
      </c>
      <c r="I993" s="100" t="s">
        <v>1867</v>
      </c>
      <c r="J993" s="12">
        <v>863</v>
      </c>
      <c r="K9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BOŚ.6743.863.2016.EJ</v>
      </c>
      <c r="L993" s="11">
        <v>42634</v>
      </c>
      <c r="M993" s="12" t="s">
        <v>18</v>
      </c>
      <c r="N993" s="88">
        <f>IF($F993=dane!$B$8,6743+3,(IF($F993=dane!$B$9,6743+4,(IF($F993=dane!$B$10,6743+5,6743)))))</f>
        <v>6743</v>
      </c>
      <c r="O993" s="106"/>
    </row>
    <row r="994" spans="1:15" ht="60" x14ac:dyDescent="0.25">
      <c r="A994" s="79">
        <f>IF(zgłoszenia[[#This Row],[ID]]&gt;0,A993+1,"--")</f>
        <v>990</v>
      </c>
      <c r="B994" s="14" t="s">
        <v>42</v>
      </c>
      <c r="C994" s="87">
        <v>17669</v>
      </c>
      <c r="D994" s="13">
        <v>42622</v>
      </c>
      <c r="E994" s="98" t="s">
        <v>920</v>
      </c>
      <c r="F994" s="12" t="s">
        <v>22</v>
      </c>
      <c r="G994" s="12" t="s">
        <v>32</v>
      </c>
      <c r="H994" s="99" t="s">
        <v>149</v>
      </c>
      <c r="I994" s="100" t="s">
        <v>921</v>
      </c>
      <c r="J994" s="12">
        <v>144</v>
      </c>
      <c r="K9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BOŚ.6743.144.2016.MS</v>
      </c>
      <c r="L994" s="11">
        <v>42650</v>
      </c>
      <c r="M994" s="12" t="s">
        <v>18</v>
      </c>
      <c r="N994" s="88">
        <f>IF($F994=dane!$B$8,6743+3,(IF($F994=dane!$B$9,6743+4,(IF($F994=dane!$B$10,6743+5,6743)))))</f>
        <v>6743</v>
      </c>
      <c r="O994" s="106"/>
    </row>
    <row r="995" spans="1:15" ht="60" x14ac:dyDescent="0.25">
      <c r="A995" s="79">
        <f>IF(zgłoszenia[[#This Row],[ID]]&gt;0,A994+1,"--")</f>
        <v>991</v>
      </c>
      <c r="B995" s="14" t="s">
        <v>43</v>
      </c>
      <c r="C995" s="87">
        <v>17654</v>
      </c>
      <c r="D995" s="13">
        <v>42622</v>
      </c>
      <c r="E995" s="98" t="s">
        <v>1868</v>
      </c>
      <c r="F995" s="12" t="s">
        <v>16</v>
      </c>
      <c r="G995" s="12" t="s">
        <v>20</v>
      </c>
      <c r="H995" s="99" t="s">
        <v>806</v>
      </c>
      <c r="I995" s="100" t="s">
        <v>1869</v>
      </c>
      <c r="J995" s="12">
        <v>946</v>
      </c>
      <c r="K9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BOŚ.6743.946.2016.ŁD</v>
      </c>
      <c r="L995" s="11">
        <v>42650</v>
      </c>
      <c r="M995" s="12" t="s">
        <v>18</v>
      </c>
      <c r="N995" s="88">
        <f>IF($F995=dane!$B$8,6743+3,(IF($F995=dane!$B$9,6743+4,(IF($F995=dane!$B$10,6743+5,6743)))))</f>
        <v>6743</v>
      </c>
      <c r="O995" s="106"/>
    </row>
    <row r="996" spans="1:15" ht="105" x14ac:dyDescent="0.25">
      <c r="A996" s="79">
        <f>IF(zgłoszenia[[#This Row],[ID]]&gt;0,A995+1,"--")</f>
        <v>992</v>
      </c>
      <c r="B996" s="14" t="s">
        <v>12</v>
      </c>
      <c r="C996" s="87">
        <v>17656</v>
      </c>
      <c r="D996" s="13">
        <v>42622</v>
      </c>
      <c r="E996" s="98" t="s">
        <v>1449</v>
      </c>
      <c r="F996" s="12" t="s">
        <v>81</v>
      </c>
      <c r="G996" s="12" t="s">
        <v>23</v>
      </c>
      <c r="H996" s="99" t="s">
        <v>23</v>
      </c>
      <c r="I996" s="100" t="s">
        <v>1870</v>
      </c>
      <c r="J996" s="12">
        <v>865</v>
      </c>
      <c r="K9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BOŚ.6748.865.2016.WŚ</v>
      </c>
      <c r="L996" s="11">
        <v>42650</v>
      </c>
      <c r="M996" s="12" t="s">
        <v>18</v>
      </c>
      <c r="N996" s="88">
        <f>IF($F996=dane!$B$8,6743+3,(IF($F996=dane!$B$9,6743+4,(IF($F996=dane!$B$10,6743+5,6743)))))</f>
        <v>6748</v>
      </c>
      <c r="O996" s="106"/>
    </row>
    <row r="997" spans="1:15" ht="60" x14ac:dyDescent="0.25">
      <c r="A997" s="79">
        <f>IF(zgłoszenia[[#This Row],[ID]]&gt;0,A996+1,"--")</f>
        <v>993</v>
      </c>
      <c r="B997" s="14" t="s">
        <v>209</v>
      </c>
      <c r="C997" s="87">
        <v>17652</v>
      </c>
      <c r="D997" s="13">
        <v>42622</v>
      </c>
      <c r="E997" s="98" t="s">
        <v>1871</v>
      </c>
      <c r="F997" s="12" t="s">
        <v>16</v>
      </c>
      <c r="G997" s="12" t="s">
        <v>28</v>
      </c>
      <c r="H997" s="99" t="s">
        <v>122</v>
      </c>
      <c r="I997" s="100" t="s">
        <v>1872</v>
      </c>
      <c r="J997" s="12">
        <v>864</v>
      </c>
      <c r="K9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BOŚ.6743.864.2016.SR</v>
      </c>
      <c r="L997" s="11">
        <v>42646</v>
      </c>
      <c r="M997" s="12" t="s">
        <v>18</v>
      </c>
      <c r="N997" s="88">
        <f>IF($F997=dane!$B$8,6743+3,(IF($F997=dane!$B$9,6743+4,(IF($F997=dane!$B$10,6743+5,6743)))))</f>
        <v>6743</v>
      </c>
      <c r="O997" s="106"/>
    </row>
    <row r="998" spans="1:15" ht="60" x14ac:dyDescent="0.25">
      <c r="A998" s="79">
        <f>IF(zgłoszenia[[#This Row],[ID]]&gt;0,A997+1,"--")</f>
        <v>994</v>
      </c>
      <c r="B998" s="14" t="s">
        <v>1178</v>
      </c>
      <c r="C998" s="87">
        <v>17671</v>
      </c>
      <c r="D998" s="13">
        <v>42622</v>
      </c>
      <c r="E998" s="98" t="s">
        <v>64</v>
      </c>
      <c r="F998" s="12" t="s">
        <v>82</v>
      </c>
      <c r="G998" s="12" t="s">
        <v>32</v>
      </c>
      <c r="H998" s="99" t="s">
        <v>249</v>
      </c>
      <c r="I998" s="100" t="s">
        <v>1873</v>
      </c>
      <c r="J998" s="12">
        <v>143</v>
      </c>
      <c r="K9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BOŚ.6746.143.2016.EJ</v>
      </c>
      <c r="L998" s="11">
        <v>42649</v>
      </c>
      <c r="M998" s="12" t="s">
        <v>18</v>
      </c>
      <c r="N998" s="88">
        <f>IF($F998=dane!$B$8,6743+3,(IF($F998=dane!$B$9,6743+4,(IF($F998=dane!$B$10,6743+5,6743)))))</f>
        <v>6746</v>
      </c>
      <c r="O998" s="106"/>
    </row>
    <row r="999" spans="1:15" ht="60" x14ac:dyDescent="0.25">
      <c r="A999" s="79">
        <f>IF(zgłoszenia[[#This Row],[ID]]&gt;0,A998+1,"--")</f>
        <v>995</v>
      </c>
      <c r="B999" s="14" t="s">
        <v>41</v>
      </c>
      <c r="C999" s="87">
        <v>17775</v>
      </c>
      <c r="D999" s="13">
        <v>42626</v>
      </c>
      <c r="E999" s="98" t="s">
        <v>64</v>
      </c>
      <c r="F999" s="12" t="s">
        <v>82</v>
      </c>
      <c r="G999" s="12" t="s">
        <v>17</v>
      </c>
      <c r="H999" s="99" t="s">
        <v>969</v>
      </c>
      <c r="I999" s="100" t="s">
        <v>1125</v>
      </c>
      <c r="J999" s="12">
        <v>145</v>
      </c>
      <c r="K9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BOŚ.6746.145.2016.IN</v>
      </c>
      <c r="L999" s="11">
        <v>42654</v>
      </c>
      <c r="M999" s="12" t="s">
        <v>18</v>
      </c>
      <c r="N999" s="88">
        <f>IF($F999=dane!$B$8,6743+3,(IF($F999=dane!$B$9,6743+4,(IF($F999=dane!$B$10,6743+5,6743)))))</f>
        <v>6746</v>
      </c>
      <c r="O999" s="106"/>
    </row>
    <row r="1000" spans="1:15" ht="60" x14ac:dyDescent="0.25">
      <c r="A1000" s="79">
        <f>IF(zgłoszenia[[#This Row],[ID]]&gt;0,A999+1,"--")</f>
        <v>996</v>
      </c>
      <c r="B1000" s="14" t="s">
        <v>36</v>
      </c>
      <c r="C1000" s="87">
        <v>17772</v>
      </c>
      <c r="D1000" s="13">
        <v>42625</v>
      </c>
      <c r="E1000" s="48" t="s">
        <v>151</v>
      </c>
      <c r="F1000" s="12" t="s">
        <v>16</v>
      </c>
      <c r="G1000" s="12" t="s">
        <v>28</v>
      </c>
      <c r="H1000" s="99" t="s">
        <v>129</v>
      </c>
      <c r="I1000" s="100" t="s">
        <v>1874</v>
      </c>
      <c r="J1000" s="12">
        <v>869</v>
      </c>
      <c r="K10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BOŚ.6743.869.2016.KŻ</v>
      </c>
      <c r="L1000" s="11">
        <v>42660</v>
      </c>
      <c r="M1000" s="12" t="s">
        <v>18</v>
      </c>
      <c r="N1000" s="88">
        <f>IF($F1000=dane!$B$8,6743+3,(IF($F1000=dane!$B$9,6743+4,(IF($F1000=dane!$B$10,6743+5,6743)))))</f>
        <v>6743</v>
      </c>
      <c r="O1000" s="106"/>
    </row>
    <row r="1001" spans="1:15" ht="60" x14ac:dyDescent="0.25">
      <c r="A1001" s="79">
        <f>IF(zgłoszenia[[#This Row],[ID]]&gt;0,A1000+1,"--")</f>
        <v>997</v>
      </c>
      <c r="B1001" s="14" t="s">
        <v>36</v>
      </c>
      <c r="C1001" s="87">
        <v>17768</v>
      </c>
      <c r="D1001" s="13">
        <v>42625</v>
      </c>
      <c r="E1001" s="48" t="s">
        <v>151</v>
      </c>
      <c r="F1001" s="12" t="s">
        <v>16</v>
      </c>
      <c r="G1001" s="12" t="s">
        <v>28</v>
      </c>
      <c r="H1001" s="99" t="s">
        <v>129</v>
      </c>
      <c r="I1001" s="100" t="s">
        <v>1875</v>
      </c>
      <c r="J1001" s="12">
        <v>868</v>
      </c>
      <c r="K10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BOŚ.6743.868.2016.KŻ</v>
      </c>
      <c r="L1001" s="11">
        <v>42660</v>
      </c>
      <c r="M1001" s="12" t="s">
        <v>18</v>
      </c>
      <c r="N1001" s="88">
        <f>IF($F1001=dane!$B$8,6743+3,(IF($F1001=dane!$B$9,6743+4,(IF($F1001=dane!$B$10,6743+5,6743)))))</f>
        <v>6743</v>
      </c>
      <c r="O1001" s="106"/>
    </row>
    <row r="1002" spans="1:15" ht="60" x14ac:dyDescent="0.25">
      <c r="A1002" s="79">
        <f>IF(zgłoszenia[[#This Row],[ID]]&gt;0,A1001+1,"--")</f>
        <v>998</v>
      </c>
      <c r="B1002" s="14" t="s">
        <v>42</v>
      </c>
      <c r="C1002" s="87">
        <v>17738</v>
      </c>
      <c r="D1002" s="13">
        <v>42625</v>
      </c>
      <c r="E1002" s="98" t="s">
        <v>126</v>
      </c>
      <c r="F1002" s="12" t="s">
        <v>24</v>
      </c>
      <c r="G1002" s="12" t="s">
        <v>31</v>
      </c>
      <c r="H1002" s="99" t="s">
        <v>73</v>
      </c>
      <c r="I1002" s="100" t="s">
        <v>1876</v>
      </c>
      <c r="J1002" s="12">
        <v>870</v>
      </c>
      <c r="K10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BOŚ.6743.870.2016.MS</v>
      </c>
      <c r="L1002" s="11">
        <v>42710</v>
      </c>
      <c r="M1002" s="12" t="s">
        <v>18</v>
      </c>
      <c r="N1002" s="88">
        <f>IF($F1002=dane!$B$8,6743+3,(IF($F1002=dane!$B$9,6743+4,(IF($F1002=dane!$B$10,6743+5,6743)))))</f>
        <v>6743</v>
      </c>
      <c r="O1002" s="106"/>
    </row>
    <row r="1003" spans="1:15" ht="60" x14ac:dyDescent="0.25">
      <c r="A1003" s="79">
        <f>IF(zgłoszenia[[#This Row],[ID]]&gt;0,A1002+1,"--")</f>
        <v>999</v>
      </c>
      <c r="B1003" s="14" t="s">
        <v>37</v>
      </c>
      <c r="C1003" s="87">
        <v>17739</v>
      </c>
      <c r="D1003" s="13">
        <v>42625</v>
      </c>
      <c r="E1003" s="98" t="s">
        <v>1517</v>
      </c>
      <c r="F1003" s="12" t="s">
        <v>16</v>
      </c>
      <c r="G1003" s="12" t="s">
        <v>28</v>
      </c>
      <c r="H1003" s="99" t="s">
        <v>28</v>
      </c>
      <c r="I1003" s="100" t="s">
        <v>1877</v>
      </c>
      <c r="J1003" s="12">
        <v>882</v>
      </c>
      <c r="K10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BOŚ.6743.882.2016.AŁ</v>
      </c>
      <c r="L1003" s="11">
        <v>42650</v>
      </c>
      <c r="M1003" s="12" t="s">
        <v>18</v>
      </c>
      <c r="N1003" s="88">
        <f>IF($F1003=dane!$B$8,6743+3,(IF($F1003=dane!$B$9,6743+4,(IF($F1003=dane!$B$10,6743+5,6743)))))</f>
        <v>6743</v>
      </c>
      <c r="O1003" s="106"/>
    </row>
    <row r="1004" spans="1:15" ht="105" x14ac:dyDescent="0.25">
      <c r="A1004" s="79">
        <f>IF(zgłoszenia[[#This Row],[ID]]&gt;0,A1003+1,"--")</f>
        <v>1000</v>
      </c>
      <c r="B1004" s="14" t="s">
        <v>43</v>
      </c>
      <c r="C1004" s="87">
        <v>17741</v>
      </c>
      <c r="D1004" s="13">
        <v>42625</v>
      </c>
      <c r="E1004" s="98" t="s">
        <v>1878</v>
      </c>
      <c r="F1004" s="12" t="s">
        <v>81</v>
      </c>
      <c r="G1004" s="12" t="s">
        <v>29</v>
      </c>
      <c r="H1004" s="99" t="s">
        <v>29</v>
      </c>
      <c r="I1004" s="100" t="s">
        <v>1879</v>
      </c>
      <c r="J1004" s="12">
        <v>940</v>
      </c>
      <c r="K10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BOŚ.6748.940.2016.ŁD</v>
      </c>
      <c r="L1004" s="11">
        <v>42653</v>
      </c>
      <c r="M1004" s="12" t="s">
        <v>18</v>
      </c>
      <c r="N1004" s="88">
        <f>IF($F1004=dane!$B$8,6743+3,(IF($F1004=dane!$B$9,6743+4,(IF($F1004=dane!$B$10,6743+5,6743)))))</f>
        <v>6748</v>
      </c>
      <c r="O1004" s="106"/>
    </row>
    <row r="1005" spans="1:15" ht="60" x14ac:dyDescent="0.25">
      <c r="A1005" s="79">
        <f>IF(zgłoszenia[[#This Row],[ID]]&gt;0,A1004+1,"--")</f>
        <v>1001</v>
      </c>
      <c r="B1005" s="14" t="s">
        <v>41</v>
      </c>
      <c r="C1005" s="87">
        <v>15038</v>
      </c>
      <c r="D1005" s="13">
        <v>42584</v>
      </c>
      <c r="E1005" s="98" t="s">
        <v>239</v>
      </c>
      <c r="F1005" s="12" t="s">
        <v>22</v>
      </c>
      <c r="G1005" s="12" t="s">
        <v>28</v>
      </c>
      <c r="H1005" s="99" t="s">
        <v>28</v>
      </c>
      <c r="I1005" s="100" t="s">
        <v>1880</v>
      </c>
      <c r="J1005" s="12">
        <v>747</v>
      </c>
      <c r="K10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BOŚ.6743.747.2016.IN</v>
      </c>
      <c r="L1005" s="11">
        <v>42614</v>
      </c>
      <c r="M1005" s="12" t="s">
        <v>18</v>
      </c>
      <c r="N1005" s="88">
        <f>IF($F1005=dane!$B$8,6743+3,(IF($F1005=dane!$B$9,6743+4,(IF($F1005=dane!$B$10,6743+5,6743)))))</f>
        <v>6743</v>
      </c>
      <c r="O1005" s="106"/>
    </row>
    <row r="1006" spans="1:15" ht="60" x14ac:dyDescent="0.25">
      <c r="A1006" s="79">
        <f>IF(zgłoszenia[[#This Row],[ID]]&gt;0,A1005+1,"--")</f>
        <v>1002</v>
      </c>
      <c r="B1006" s="14" t="s">
        <v>42</v>
      </c>
      <c r="C1006" s="87">
        <v>17862</v>
      </c>
      <c r="D1006" s="13">
        <v>42626</v>
      </c>
      <c r="E1006" s="98" t="s">
        <v>1270</v>
      </c>
      <c r="F1006" s="12" t="s">
        <v>16</v>
      </c>
      <c r="G1006" s="12" t="s">
        <v>31</v>
      </c>
      <c r="H1006" s="99" t="s">
        <v>410</v>
      </c>
      <c r="I1006" s="100" t="s">
        <v>1881</v>
      </c>
      <c r="J1006" s="12">
        <v>873</v>
      </c>
      <c r="K10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BOŚ.6743.873.2016.MS</v>
      </c>
      <c r="L1006" s="11">
        <v>42655</v>
      </c>
      <c r="M1006" s="12" t="s">
        <v>18</v>
      </c>
      <c r="N1006" s="88">
        <f>IF($F1006=dane!$B$8,6743+3,(IF($F1006=dane!$B$9,6743+4,(IF($F1006=dane!$B$10,6743+5,6743)))))</f>
        <v>6743</v>
      </c>
      <c r="O1006" s="106"/>
    </row>
    <row r="1007" spans="1:15" ht="60" x14ac:dyDescent="0.25">
      <c r="A1007" s="79">
        <f>IF(zgłoszenia[[#This Row],[ID]]&gt;0,A1006+1,"--")</f>
        <v>1003</v>
      </c>
      <c r="B1007" s="14" t="s">
        <v>1178</v>
      </c>
      <c r="C1007" s="87">
        <v>18127</v>
      </c>
      <c r="D1007" s="13">
        <v>42632</v>
      </c>
      <c r="E1007" s="98" t="s">
        <v>1882</v>
      </c>
      <c r="F1007" s="12" t="s">
        <v>82</v>
      </c>
      <c r="G1007" s="12" t="s">
        <v>32</v>
      </c>
      <c r="H1007" s="99" t="s">
        <v>67</v>
      </c>
      <c r="I1007" s="100" t="s">
        <v>1883</v>
      </c>
      <c r="J1007" s="12">
        <v>146</v>
      </c>
      <c r="K10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BOŚ.6746.146.2016.EJ</v>
      </c>
      <c r="L1007" s="11">
        <v>42655</v>
      </c>
      <c r="M1007" s="12" t="s">
        <v>18</v>
      </c>
      <c r="N1007" s="88">
        <f>IF($F1007=dane!$B$8,6743+3,(IF($F1007=dane!$B$9,6743+4,(IF($F1007=dane!$B$10,6743+5,6743)))))</f>
        <v>6746</v>
      </c>
      <c r="O1007" s="106"/>
    </row>
    <row r="1008" spans="1:15" ht="60" x14ac:dyDescent="0.25">
      <c r="A1008" s="79">
        <f>IF(zgłoszenia[[#This Row],[ID]]&gt;0,A1007+1,"--")</f>
        <v>1004</v>
      </c>
      <c r="B1008" s="14" t="s">
        <v>42</v>
      </c>
      <c r="C1008" s="87">
        <v>17856</v>
      </c>
      <c r="D1008" s="13">
        <v>42626</v>
      </c>
      <c r="E1008" s="98" t="s">
        <v>207</v>
      </c>
      <c r="F1008" s="12" t="s">
        <v>16</v>
      </c>
      <c r="G1008" s="12" t="s">
        <v>31</v>
      </c>
      <c r="H1008" s="99" t="s">
        <v>828</v>
      </c>
      <c r="I1008" s="100" t="s">
        <v>1884</v>
      </c>
      <c r="J1008" s="12">
        <v>875</v>
      </c>
      <c r="K10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BOŚ.6743.875.2016.MS</v>
      </c>
      <c r="L1008" s="11">
        <v>42655</v>
      </c>
      <c r="M1008" s="12" t="s">
        <v>18</v>
      </c>
      <c r="N1008" s="88">
        <f>IF($F1008=dane!$B$8,6743+3,(IF($F1008=dane!$B$9,6743+4,(IF($F1008=dane!$B$10,6743+5,6743)))))</f>
        <v>6743</v>
      </c>
      <c r="O1008" s="106"/>
    </row>
    <row r="1009" spans="1:15" ht="60" x14ac:dyDescent="0.25">
      <c r="A1009" s="79">
        <f>IF(zgłoszenia[[#This Row],[ID]]&gt;0,A1008+1,"--")</f>
        <v>1005</v>
      </c>
      <c r="B1009" s="14" t="s">
        <v>42</v>
      </c>
      <c r="C1009" s="87">
        <v>17858</v>
      </c>
      <c r="D1009" s="13">
        <v>42626</v>
      </c>
      <c r="E1009" s="98" t="s">
        <v>1885</v>
      </c>
      <c r="F1009" s="12" t="s">
        <v>16</v>
      </c>
      <c r="G1009" s="12" t="s">
        <v>31</v>
      </c>
      <c r="H1009" s="99" t="s">
        <v>1858</v>
      </c>
      <c r="I1009" s="100" t="s">
        <v>1886</v>
      </c>
      <c r="J1009" s="12">
        <v>874</v>
      </c>
      <c r="K10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BOŚ.6743.874.2016.MS</v>
      </c>
      <c r="L1009" s="11">
        <v>42655</v>
      </c>
      <c r="M1009" s="12" t="s">
        <v>18</v>
      </c>
      <c r="N1009" s="88">
        <f>IF($F1009=dane!$B$8,6743+3,(IF($F1009=dane!$B$9,6743+4,(IF($F1009=dane!$B$10,6743+5,6743)))))</f>
        <v>6743</v>
      </c>
      <c r="O1009" s="106"/>
    </row>
    <row r="1010" spans="1:15" ht="30" x14ac:dyDescent="0.25">
      <c r="A1010" s="79">
        <f>IF(zgłoszenia[[#This Row],[ID]]&gt;0,A1009+1,"--")</f>
        <v>1006</v>
      </c>
      <c r="B1010" s="14" t="s">
        <v>37</v>
      </c>
      <c r="C1010" s="87">
        <v>17834</v>
      </c>
      <c r="D1010" s="13">
        <v>42626</v>
      </c>
      <c r="E1010" s="98" t="s">
        <v>151</v>
      </c>
      <c r="F1010" s="12" t="s">
        <v>16</v>
      </c>
      <c r="G1010" s="12" t="s">
        <v>28</v>
      </c>
      <c r="H1010" s="99" t="s">
        <v>378</v>
      </c>
      <c r="I1010" s="100" t="s">
        <v>1887</v>
      </c>
      <c r="J1010" s="12">
        <v>883</v>
      </c>
      <c r="K10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BOŚ.6743.883.2016.AŁ</v>
      </c>
      <c r="L1010" s="11">
        <v>42678</v>
      </c>
      <c r="M1010" s="12" t="s">
        <v>21</v>
      </c>
      <c r="N1010" s="88">
        <f>IF($F1010=dane!$B$8,6743+3,(IF($F1010=dane!$B$9,6743+4,(IF($F1010=dane!$B$10,6743+5,6743)))))</f>
        <v>6743</v>
      </c>
      <c r="O1010" s="106"/>
    </row>
    <row r="1011" spans="1:15" ht="30" x14ac:dyDescent="0.25">
      <c r="A1011" s="79">
        <f>IF(zgłoszenia[[#This Row],[ID]]&gt;0,A1010+1,"--")</f>
        <v>1007</v>
      </c>
      <c r="B1011" s="14" t="s">
        <v>37</v>
      </c>
      <c r="C1011" s="87">
        <v>17835</v>
      </c>
      <c r="D1011" s="13">
        <v>42626</v>
      </c>
      <c r="E1011" s="98" t="s">
        <v>151</v>
      </c>
      <c r="F1011" s="12" t="s">
        <v>16</v>
      </c>
      <c r="G1011" s="12" t="s">
        <v>28</v>
      </c>
      <c r="H1011" s="99" t="s">
        <v>378</v>
      </c>
      <c r="I1011" s="100" t="s">
        <v>1888</v>
      </c>
      <c r="J1011" s="12">
        <v>884</v>
      </c>
      <c r="K10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BOŚ.6743.884.2016.AŁ</v>
      </c>
      <c r="L1011" s="11">
        <v>42678</v>
      </c>
      <c r="M1011" s="12" t="s">
        <v>21</v>
      </c>
      <c r="N1011" s="88">
        <f>IF($F1011=dane!$B$8,6743+3,(IF($F1011=dane!$B$9,6743+4,(IF($F1011=dane!$B$10,6743+5,6743)))))</f>
        <v>6743</v>
      </c>
      <c r="O1011" s="106"/>
    </row>
    <row r="1012" spans="1:15" ht="60" x14ac:dyDescent="0.25">
      <c r="A1012" s="79">
        <f>IF(zgłoszenia[[#This Row],[ID]]&gt;0,A1011+1,"--")</f>
        <v>1008</v>
      </c>
      <c r="B1012" s="14" t="s">
        <v>41</v>
      </c>
      <c r="C1012" s="87">
        <v>17902</v>
      </c>
      <c r="D1012" s="13">
        <v>42627</v>
      </c>
      <c r="E1012" s="98" t="s">
        <v>151</v>
      </c>
      <c r="F1012" s="12" t="s">
        <v>16</v>
      </c>
      <c r="G1012" s="12" t="s">
        <v>17</v>
      </c>
      <c r="H1012" s="99" t="s">
        <v>1768</v>
      </c>
      <c r="I1012" s="100" t="s">
        <v>1889</v>
      </c>
      <c r="J1012" s="12">
        <v>876</v>
      </c>
      <c r="K10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BOŚ.6743.876.2016.IN</v>
      </c>
      <c r="L1012" s="11">
        <v>42657</v>
      </c>
      <c r="M1012" s="12" t="s">
        <v>18</v>
      </c>
      <c r="N1012" s="88">
        <f>IF($F1012=dane!$B$8,6743+3,(IF($F1012=dane!$B$9,6743+4,(IF($F1012=dane!$B$10,6743+5,6743)))))</f>
        <v>6743</v>
      </c>
      <c r="O1012" s="106"/>
    </row>
    <row r="1013" spans="1:15" ht="45" x14ac:dyDescent="0.25">
      <c r="A1013" s="79">
        <f>IF(zgłoszenia[[#This Row],[ID]]&gt;0,A1012+1,"--")</f>
        <v>1009</v>
      </c>
      <c r="B1013" s="14" t="s">
        <v>41</v>
      </c>
      <c r="C1013" s="87">
        <v>17985</v>
      </c>
      <c r="D1013" s="13">
        <v>42628</v>
      </c>
      <c r="E1013" s="98" t="s">
        <v>865</v>
      </c>
      <c r="F1013" s="12" t="s">
        <v>22</v>
      </c>
      <c r="G1013" s="12" t="s">
        <v>17</v>
      </c>
      <c r="H1013" s="99" t="s">
        <v>1890</v>
      </c>
      <c r="I1013" s="100" t="s">
        <v>2342</v>
      </c>
      <c r="J1013" s="12">
        <v>877</v>
      </c>
      <c r="K10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BOŚ.6743.877.2016.IN</v>
      </c>
      <c r="L1013" s="11">
        <v>42660</v>
      </c>
      <c r="M1013" s="12" t="s">
        <v>2265</v>
      </c>
      <c r="N1013" s="88">
        <f>IF($F1013=dane!$B$8,6743+3,(IF($F1013=dane!$B$9,6743+4,(IF($F1013=dane!$B$10,6743+5,6743)))))</f>
        <v>6743</v>
      </c>
      <c r="O1013" s="106"/>
    </row>
    <row r="1014" spans="1:15" ht="60" x14ac:dyDescent="0.25">
      <c r="A1014" s="79">
        <f>IF(zgłoszenia[[#This Row],[ID]]&gt;0,A1013+1,"--")</f>
        <v>1010</v>
      </c>
      <c r="B1014" s="14" t="s">
        <v>37</v>
      </c>
      <c r="C1014" s="87">
        <v>17939</v>
      </c>
      <c r="D1014" s="13">
        <v>42627</v>
      </c>
      <c r="E1014" s="98" t="s">
        <v>1603</v>
      </c>
      <c r="F1014" s="12" t="s">
        <v>16</v>
      </c>
      <c r="G1014" s="12" t="s">
        <v>28</v>
      </c>
      <c r="H1014" s="99" t="s">
        <v>76</v>
      </c>
      <c r="I1014" s="100" t="s">
        <v>479</v>
      </c>
      <c r="J1014" s="12">
        <v>885</v>
      </c>
      <c r="K10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BOŚ.6743.885.2016.AŁ</v>
      </c>
      <c r="L1014" s="11">
        <v>42646</v>
      </c>
      <c r="M1014" s="12" t="s">
        <v>18</v>
      </c>
      <c r="N1014" s="88">
        <f>IF($F1014=dane!$B$8,6743+3,(IF($F1014=dane!$B$9,6743+4,(IF($F1014=dane!$B$10,6743+5,6743)))))</f>
        <v>6743</v>
      </c>
      <c r="O1014" s="106"/>
    </row>
    <row r="1015" spans="1:15" ht="60" x14ac:dyDescent="0.25">
      <c r="A1015" s="79">
        <f>IF(zgłoszenia[[#This Row],[ID]]&gt;0,A1014+1,"--")</f>
        <v>1011</v>
      </c>
      <c r="B1015" s="14" t="s">
        <v>43</v>
      </c>
      <c r="C1015" s="87">
        <v>18043</v>
      </c>
      <c r="D1015" s="13">
        <v>42628</v>
      </c>
      <c r="E1015" s="98" t="s">
        <v>1891</v>
      </c>
      <c r="F1015" s="12" t="s">
        <v>24</v>
      </c>
      <c r="G1015" s="12" t="s">
        <v>20</v>
      </c>
      <c r="H1015" s="99" t="s">
        <v>806</v>
      </c>
      <c r="I1015" s="100" t="s">
        <v>1892</v>
      </c>
      <c r="J1015" s="12">
        <v>909</v>
      </c>
      <c r="K10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BOŚ.6743.909.2016.ŁD</v>
      </c>
      <c r="L1015" s="11">
        <v>42643</v>
      </c>
      <c r="M1015" s="12" t="s">
        <v>18</v>
      </c>
      <c r="N1015" s="88">
        <f>IF($F1015=dane!$B$8,6743+3,(IF($F1015=dane!$B$9,6743+4,(IF($F1015=dane!$B$10,6743+5,6743)))))</f>
        <v>6743</v>
      </c>
      <c r="O1015" s="106"/>
    </row>
    <row r="1016" spans="1:15" ht="60" x14ac:dyDescent="0.25">
      <c r="A1016" s="79">
        <f>IF(zgłoszenia[[#This Row],[ID]]&gt;0,A1015+1,"--")</f>
        <v>1012</v>
      </c>
      <c r="B1016" s="14" t="s">
        <v>43</v>
      </c>
      <c r="C1016" s="87">
        <v>18125</v>
      </c>
      <c r="D1016" s="13">
        <v>42629</v>
      </c>
      <c r="E1016" s="98" t="s">
        <v>151</v>
      </c>
      <c r="F1016" s="12" t="s">
        <v>16</v>
      </c>
      <c r="G1016" s="12" t="s">
        <v>28</v>
      </c>
      <c r="H1016" s="99" t="s">
        <v>129</v>
      </c>
      <c r="I1016" s="100" t="s">
        <v>395</v>
      </c>
      <c r="J1016" s="12">
        <v>948</v>
      </c>
      <c r="K10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BOŚ.6743.948.2016.ŁD</v>
      </c>
      <c r="L1016" s="11">
        <v>42658</v>
      </c>
      <c r="M1016" s="12" t="s">
        <v>18</v>
      </c>
      <c r="N1016" s="88">
        <f>IF($F1016=dane!$B$8,6743+3,(IF($F1016=dane!$B$9,6743+4,(IF($F1016=dane!$B$10,6743+5,6743)))))</f>
        <v>6743</v>
      </c>
      <c r="O1016" s="106"/>
    </row>
    <row r="1017" spans="1:15" ht="30" x14ac:dyDescent="0.25">
      <c r="A1017" s="79">
        <f>IF(zgłoszenia[[#This Row],[ID]]&gt;0,A1016+1,"--")</f>
        <v>1013</v>
      </c>
      <c r="B1017" s="14" t="s">
        <v>43</v>
      </c>
      <c r="C1017" s="87">
        <v>18121</v>
      </c>
      <c r="D1017" s="13">
        <v>42629</v>
      </c>
      <c r="E1017" s="98" t="s">
        <v>1893</v>
      </c>
      <c r="F1017" s="12" t="s">
        <v>16</v>
      </c>
      <c r="G1017" s="12" t="s">
        <v>23</v>
      </c>
      <c r="H1017" s="99" t="s">
        <v>1799</v>
      </c>
      <c r="I1017" s="100" t="s">
        <v>1894</v>
      </c>
      <c r="J1017" s="12">
        <v>962</v>
      </c>
      <c r="K10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BOŚ.6743.962.2016.ŁD</v>
      </c>
      <c r="L1017" s="11">
        <v>42657</v>
      </c>
      <c r="M1017" s="12" t="s">
        <v>30</v>
      </c>
      <c r="N1017" s="88">
        <f>IF($F1017=dane!$B$8,6743+3,(IF($F1017=dane!$B$9,6743+4,(IF($F1017=dane!$B$10,6743+5,6743)))))</f>
        <v>6743</v>
      </c>
      <c r="O1017" s="106"/>
    </row>
    <row r="1018" spans="1:15" ht="60" x14ac:dyDescent="0.25">
      <c r="A1018" s="79">
        <f>IF(zgłoszenia[[#This Row],[ID]]&gt;0,A1017+1,"--")</f>
        <v>1014</v>
      </c>
      <c r="B1018" s="14" t="s">
        <v>1862</v>
      </c>
      <c r="C1018" s="87">
        <v>18114</v>
      </c>
      <c r="D1018" s="13">
        <v>42629</v>
      </c>
      <c r="E1018" s="98" t="s">
        <v>1895</v>
      </c>
      <c r="F1018" s="12" t="s">
        <v>24</v>
      </c>
      <c r="G1018" s="12" t="s">
        <v>25</v>
      </c>
      <c r="H1018" s="99" t="s">
        <v>303</v>
      </c>
      <c r="I1018" s="100" t="s">
        <v>1896</v>
      </c>
      <c r="J1018" s="12">
        <v>891</v>
      </c>
      <c r="K10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BOŚ.6743.891.2016.WK</v>
      </c>
      <c r="L1018" s="11">
        <v>42646</v>
      </c>
      <c r="M1018" s="12" t="s">
        <v>18</v>
      </c>
      <c r="N1018" s="88">
        <f>IF($F1018=dane!$B$8,6743+3,(IF($F1018=dane!$B$9,6743+4,(IF($F1018=dane!$B$10,6743+5,6743)))))</f>
        <v>6743</v>
      </c>
      <c r="O1018" s="106"/>
    </row>
    <row r="1019" spans="1:15" ht="60" x14ac:dyDescent="0.25">
      <c r="A1019" s="79">
        <f>IF(zgłoszenia[[#This Row],[ID]]&gt;0,A1018+1,"--")</f>
        <v>1015</v>
      </c>
      <c r="B1019" s="14" t="s">
        <v>43</v>
      </c>
      <c r="C1019" s="87">
        <v>18109</v>
      </c>
      <c r="D1019" s="13">
        <v>42629</v>
      </c>
      <c r="E1019" s="98" t="s">
        <v>1899</v>
      </c>
      <c r="F1019" s="12" t="s">
        <v>16</v>
      </c>
      <c r="G1019" s="12" t="s">
        <v>25</v>
      </c>
      <c r="H1019" s="99" t="s">
        <v>303</v>
      </c>
      <c r="I1019" s="100" t="s">
        <v>1897</v>
      </c>
      <c r="J1019" s="12">
        <v>961</v>
      </c>
      <c r="K10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BOŚ.6743.961.2016.ŁD</v>
      </c>
      <c r="L1019" s="11">
        <v>42657</v>
      </c>
      <c r="M1019" s="12" t="s">
        <v>18</v>
      </c>
      <c r="N1019" s="88">
        <f>IF($F1019=dane!$B$8,6743+3,(IF($F1019=dane!$B$9,6743+4,(IF($F1019=dane!$B$10,6743+5,6743)))))</f>
        <v>6743</v>
      </c>
      <c r="O1019" s="106"/>
    </row>
    <row r="1020" spans="1:15" ht="60" x14ac:dyDescent="0.25">
      <c r="A1020" s="79">
        <f>IF(zgłoszenia[[#This Row],[ID]]&gt;0,A1019+1,"--")</f>
        <v>1016</v>
      </c>
      <c r="B1020" s="14" t="s">
        <v>43</v>
      </c>
      <c r="C1020" s="87">
        <v>18099</v>
      </c>
      <c r="D1020" s="13">
        <v>42629</v>
      </c>
      <c r="E1020" s="98" t="s">
        <v>1900</v>
      </c>
      <c r="F1020" s="12" t="s">
        <v>22</v>
      </c>
      <c r="G1020" s="12" t="s">
        <v>23</v>
      </c>
      <c r="H1020" s="99" t="s">
        <v>23</v>
      </c>
      <c r="I1020" s="100" t="s">
        <v>1898</v>
      </c>
      <c r="J1020" s="12">
        <v>959</v>
      </c>
      <c r="K10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BOŚ.6743.959.2016.ŁD</v>
      </c>
      <c r="L1020" s="11">
        <v>42674</v>
      </c>
      <c r="M1020" s="12" t="s">
        <v>18</v>
      </c>
      <c r="N1020" s="88">
        <f>IF($F1020=dane!$B$8,6743+3,(IF($F1020=dane!$B$9,6743+4,(IF($F1020=dane!$B$10,6743+5,6743)))))</f>
        <v>6743</v>
      </c>
      <c r="O1020" s="106"/>
    </row>
    <row r="1021" spans="1:15" ht="60" x14ac:dyDescent="0.25">
      <c r="A1021" s="79">
        <f>IF(zgłoszenia[[#This Row],[ID]]&gt;0,A1020+1,"--")</f>
        <v>1017</v>
      </c>
      <c r="B1021" s="14" t="s">
        <v>43</v>
      </c>
      <c r="C1021" s="87">
        <v>18097</v>
      </c>
      <c r="D1021" s="13">
        <v>42629</v>
      </c>
      <c r="E1021" s="98" t="s">
        <v>1900</v>
      </c>
      <c r="F1021" s="12" t="s">
        <v>22</v>
      </c>
      <c r="G1021" s="12" t="s">
        <v>23</v>
      </c>
      <c r="H1021" s="99" t="s">
        <v>1772</v>
      </c>
      <c r="I1021" s="100" t="s">
        <v>1901</v>
      </c>
      <c r="J1021" s="12">
        <v>960</v>
      </c>
      <c r="K10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BOŚ.6743.960.2016.ŁD</v>
      </c>
      <c r="L1021" s="11">
        <v>42674</v>
      </c>
      <c r="M1021" s="12" t="s">
        <v>18</v>
      </c>
      <c r="N1021" s="88">
        <f>IF($F1021=dane!$B$8,6743+3,(IF($F1021=dane!$B$9,6743+4,(IF($F1021=dane!$B$10,6743+5,6743)))))</f>
        <v>6743</v>
      </c>
      <c r="O1021" s="106"/>
    </row>
    <row r="1022" spans="1:15" ht="60" x14ac:dyDescent="0.25">
      <c r="A1022" s="79">
        <f>IF(zgłoszenia[[#This Row],[ID]]&gt;0,A1021+1,"--")</f>
        <v>1018</v>
      </c>
      <c r="B1022" s="14" t="s">
        <v>43</v>
      </c>
      <c r="C1022" s="87">
        <v>18092</v>
      </c>
      <c r="D1022" s="13">
        <v>42629</v>
      </c>
      <c r="E1022" s="98" t="s">
        <v>1902</v>
      </c>
      <c r="F1022" s="12" t="s">
        <v>22</v>
      </c>
      <c r="G1022" s="12" t="s">
        <v>23</v>
      </c>
      <c r="H1022" s="99" t="s">
        <v>23</v>
      </c>
      <c r="I1022" s="100" t="s">
        <v>459</v>
      </c>
      <c r="J1022" s="12">
        <v>958</v>
      </c>
      <c r="K10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BOŚ.6743.958.2016.ŁD</v>
      </c>
      <c r="L1022" s="11">
        <v>42674</v>
      </c>
      <c r="M1022" s="12" t="s">
        <v>18</v>
      </c>
      <c r="N1022" s="88">
        <f>IF($F1022=dane!$B$8,6743+3,(IF($F1022=dane!$B$9,6743+4,(IF($F1022=dane!$B$10,6743+5,6743)))))</f>
        <v>6743</v>
      </c>
      <c r="O1022" s="106"/>
    </row>
    <row r="1023" spans="1:15" ht="60" x14ac:dyDescent="0.25">
      <c r="A1023" s="79">
        <f>IF(zgłoszenia[[#This Row],[ID]]&gt;0,A1022+1,"--")</f>
        <v>1019</v>
      </c>
      <c r="B1023" s="14" t="s">
        <v>41</v>
      </c>
      <c r="C1023" s="87">
        <v>18180</v>
      </c>
      <c r="D1023" s="13">
        <v>42632</v>
      </c>
      <c r="E1023" s="98" t="s">
        <v>1348</v>
      </c>
      <c r="F1023" s="12" t="s">
        <v>16</v>
      </c>
      <c r="G1023" s="12" t="s">
        <v>17</v>
      </c>
      <c r="H1023" s="99" t="s">
        <v>96</v>
      </c>
      <c r="I1023" s="100" t="s">
        <v>1903</v>
      </c>
      <c r="J1023" s="12">
        <v>888</v>
      </c>
      <c r="K10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BOŚ.6743.888.2016.IN</v>
      </c>
      <c r="L1023" s="11">
        <v>42661</v>
      </c>
      <c r="M1023" s="12" t="s">
        <v>18</v>
      </c>
      <c r="N1023" s="88">
        <f>IF($F1023=dane!$B$8,6743+3,(IF($F1023=dane!$B$9,6743+4,(IF($F1023=dane!$B$10,6743+5,6743)))))</f>
        <v>6743</v>
      </c>
      <c r="O1023" s="106"/>
    </row>
    <row r="1024" spans="1:15" ht="60" x14ac:dyDescent="0.25">
      <c r="A1024" s="79">
        <f>IF(zgłoszenia[[#This Row],[ID]]&gt;0,A1023+1,"--")</f>
        <v>1020</v>
      </c>
      <c r="B1024" s="14" t="s">
        <v>37</v>
      </c>
      <c r="C1024" s="87">
        <v>18184</v>
      </c>
      <c r="D1024" s="13">
        <v>42632</v>
      </c>
      <c r="E1024" s="98" t="s">
        <v>1904</v>
      </c>
      <c r="F1024" s="12" t="s">
        <v>16</v>
      </c>
      <c r="G1024" s="12" t="s">
        <v>28</v>
      </c>
      <c r="H1024" s="99" t="s">
        <v>122</v>
      </c>
      <c r="I1024" s="100" t="s">
        <v>1905</v>
      </c>
      <c r="J1024" s="12">
        <v>886</v>
      </c>
      <c r="K10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BOŚ.6743.886.2016.AŁ</v>
      </c>
      <c r="L1024" s="11">
        <v>42678</v>
      </c>
      <c r="M1024" s="12" t="s">
        <v>18</v>
      </c>
      <c r="N1024" s="88">
        <f>IF($F1024=dane!$B$8,6743+3,(IF($F1024=dane!$B$9,6743+4,(IF($F1024=dane!$B$10,6743+5,6743)))))</f>
        <v>6743</v>
      </c>
      <c r="O1024" s="106"/>
    </row>
    <row r="1025" spans="1:15" ht="30" x14ac:dyDescent="0.25">
      <c r="A1025" s="79">
        <f>IF(zgłoszenia[[#This Row],[ID]]&gt;0,A1024+1,"--")</f>
        <v>1021</v>
      </c>
      <c r="B1025" s="14" t="s">
        <v>41</v>
      </c>
      <c r="C1025" s="87">
        <v>18207</v>
      </c>
      <c r="D1025" s="13">
        <v>42632</v>
      </c>
      <c r="E1025" s="98" t="s">
        <v>1906</v>
      </c>
      <c r="F1025" s="12" t="s">
        <v>16</v>
      </c>
      <c r="G1025" s="12" t="s">
        <v>17</v>
      </c>
      <c r="H1025" s="99" t="s">
        <v>96</v>
      </c>
      <c r="I1025" s="100" t="s">
        <v>1903</v>
      </c>
      <c r="J1025" s="12">
        <v>887</v>
      </c>
      <c r="K10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BOŚ.6743.887.2016.IN</v>
      </c>
      <c r="L1025" s="11">
        <v>42660</v>
      </c>
      <c r="M1025" s="12" t="s">
        <v>30</v>
      </c>
      <c r="N1025" s="88">
        <f>IF($F1025=dane!$B$8,6743+3,(IF($F1025=dane!$B$9,6743+4,(IF($F1025=dane!$B$10,6743+5,6743)))))</f>
        <v>6743</v>
      </c>
      <c r="O1025" s="106"/>
    </row>
    <row r="1026" spans="1:15" ht="60" x14ac:dyDescent="0.25">
      <c r="A1026" s="79">
        <f>IF(zgłoszenia[[#This Row],[ID]]&gt;0,A1025+1,"--")</f>
        <v>1022</v>
      </c>
      <c r="B1026" s="14" t="s">
        <v>42</v>
      </c>
      <c r="C1026" s="87">
        <v>18191</v>
      </c>
      <c r="D1026" s="13">
        <v>42632</v>
      </c>
      <c r="E1026" s="98" t="s">
        <v>875</v>
      </c>
      <c r="F1026" s="12" t="s">
        <v>16</v>
      </c>
      <c r="G1026" s="12" t="s">
        <v>31</v>
      </c>
      <c r="H1026" s="99" t="s">
        <v>31</v>
      </c>
      <c r="I1026" s="100" t="s">
        <v>1907</v>
      </c>
      <c r="J1026" s="12">
        <v>878</v>
      </c>
      <c r="K10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BOŚ.6743.878.2016.MS</v>
      </c>
      <c r="L1026" s="11">
        <v>42655</v>
      </c>
      <c r="M1026" s="12" t="s">
        <v>18</v>
      </c>
      <c r="N1026" s="88">
        <f>IF($F1026=dane!$B$8,6743+3,(IF($F1026=dane!$B$9,6743+4,(IF($F1026=dane!$B$10,6743+5,6743)))))</f>
        <v>6743</v>
      </c>
      <c r="O1026" s="106"/>
    </row>
    <row r="1027" spans="1:15" ht="60" x14ac:dyDescent="0.25">
      <c r="A1027" s="79">
        <f>IF(zgłoszenia[[#This Row],[ID]]&gt;0,A1026+1,"--")</f>
        <v>1023</v>
      </c>
      <c r="B1027" s="14" t="s">
        <v>1178</v>
      </c>
      <c r="C1027" s="87">
        <v>18222</v>
      </c>
      <c r="D1027" s="13">
        <v>42632</v>
      </c>
      <c r="E1027" s="98" t="s">
        <v>64</v>
      </c>
      <c r="F1027" s="12" t="s">
        <v>82</v>
      </c>
      <c r="G1027" s="12" t="s">
        <v>32</v>
      </c>
      <c r="H1027" s="99" t="s">
        <v>32</v>
      </c>
      <c r="I1027" s="100" t="s">
        <v>1908</v>
      </c>
      <c r="J1027" s="12">
        <v>147</v>
      </c>
      <c r="K10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BOŚ.6746.147.2016.EJ</v>
      </c>
      <c r="L1027" s="11">
        <v>42646</v>
      </c>
      <c r="M1027" s="12" t="s">
        <v>18</v>
      </c>
      <c r="N1027" s="88">
        <f>IF($F1027=dane!$B$8,6743+3,(IF($F1027=dane!$B$9,6743+4,(IF($F1027=dane!$B$10,6743+5,6743)))))</f>
        <v>6746</v>
      </c>
      <c r="O1027" s="106"/>
    </row>
    <row r="1028" spans="1:15" ht="30" x14ac:dyDescent="0.25">
      <c r="A1028" s="79">
        <f>IF(zgłoszenia[[#This Row],[ID]]&gt;0,A1027+1,"--")</f>
        <v>1024</v>
      </c>
      <c r="B1028" s="14" t="s">
        <v>37</v>
      </c>
      <c r="C1028" s="87">
        <v>18289</v>
      </c>
      <c r="D1028" s="13">
        <v>42634</v>
      </c>
      <c r="E1028" s="98" t="s">
        <v>1909</v>
      </c>
      <c r="F1028" s="12" t="s">
        <v>16</v>
      </c>
      <c r="G1028" s="12" t="s">
        <v>28</v>
      </c>
      <c r="H1028" s="99" t="s">
        <v>28</v>
      </c>
      <c r="I1028" s="100" t="s">
        <v>1910</v>
      </c>
      <c r="J1028" s="12">
        <v>900</v>
      </c>
      <c r="K10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BOŚ.6743.900.2016.AŁ</v>
      </c>
      <c r="L1028" s="11">
        <v>42683</v>
      </c>
      <c r="M1028" s="12" t="s">
        <v>21</v>
      </c>
      <c r="N1028" s="88">
        <f>IF($F1028=dane!$B$8,6743+3,(IF($F1028=dane!$B$9,6743+4,(IF($F1028=dane!$B$10,6743+5,6743)))))</f>
        <v>6743</v>
      </c>
      <c r="O1028" s="106"/>
    </row>
    <row r="1029" spans="1:15" ht="30" x14ac:dyDescent="0.25">
      <c r="A1029" s="79">
        <f>IF(zgłoszenia[[#This Row],[ID]]&gt;0,A1028+1,"--")</f>
        <v>1025</v>
      </c>
      <c r="B1029" s="14" t="s">
        <v>41</v>
      </c>
      <c r="C1029" s="87">
        <v>18304</v>
      </c>
      <c r="D1029" s="13">
        <v>42634</v>
      </c>
      <c r="E1029" s="98" t="s">
        <v>1911</v>
      </c>
      <c r="F1029" s="12" t="s">
        <v>16</v>
      </c>
      <c r="G1029" s="12" t="s">
        <v>29</v>
      </c>
      <c r="H1029" s="99" t="s">
        <v>29</v>
      </c>
      <c r="I1029" s="100" t="s">
        <v>1912</v>
      </c>
      <c r="J1029" s="12">
        <v>892</v>
      </c>
      <c r="K10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BOŚ.6743.892.2016.IN</v>
      </c>
      <c r="L1029" s="11">
        <v>42661</v>
      </c>
      <c r="M1029" s="12" t="s">
        <v>30</v>
      </c>
      <c r="N1029" s="88">
        <f>IF($F1029=dane!$B$8,6743+3,(IF($F1029=dane!$B$9,6743+4,(IF($F1029=dane!$B$10,6743+5,6743)))))</f>
        <v>6743</v>
      </c>
      <c r="O1029" s="106"/>
    </row>
    <row r="1030" spans="1:15" ht="75" x14ac:dyDescent="0.25">
      <c r="A1030" s="79">
        <f>IF(zgłoszenia[[#This Row],[ID]]&gt;0,A1029+1,"--")</f>
        <v>1026</v>
      </c>
      <c r="B1030" s="14" t="s">
        <v>36</v>
      </c>
      <c r="C1030" s="87">
        <v>18295</v>
      </c>
      <c r="D1030" s="13">
        <v>42634</v>
      </c>
      <c r="E1030" s="98" t="s">
        <v>1913</v>
      </c>
      <c r="F1030" s="12" t="s">
        <v>16</v>
      </c>
      <c r="G1030" s="12" t="s">
        <v>28</v>
      </c>
      <c r="H1030" s="99" t="s">
        <v>28</v>
      </c>
      <c r="I1030" s="100" t="s">
        <v>1914</v>
      </c>
      <c r="J1030" s="12">
        <v>879</v>
      </c>
      <c r="K10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BOŚ.6743.879.2016.KŻ</v>
      </c>
      <c r="L1030" s="11">
        <v>42690</v>
      </c>
      <c r="M1030" s="12" t="s">
        <v>18</v>
      </c>
      <c r="N1030" s="88">
        <f>IF($F1030=dane!$B$8,6743+3,(IF($F1030=dane!$B$9,6743+4,(IF($F1030=dane!$B$10,6743+5,6743)))))</f>
        <v>6743</v>
      </c>
      <c r="O1030" s="106"/>
    </row>
    <row r="1031" spans="1:15" ht="60" x14ac:dyDescent="0.25">
      <c r="A1031" s="79">
        <f>IF(zgłoszenia[[#This Row],[ID]]&gt;0,A1030+1,"--")</f>
        <v>1027</v>
      </c>
      <c r="B1031" s="14" t="s">
        <v>41</v>
      </c>
      <c r="C1031" s="87">
        <v>18495</v>
      </c>
      <c r="D1031" s="13">
        <v>42635</v>
      </c>
      <c r="E1031" s="98" t="s">
        <v>64</v>
      </c>
      <c r="F1031" s="12" t="s">
        <v>82</v>
      </c>
      <c r="G1031" s="12" t="s">
        <v>17</v>
      </c>
      <c r="H1031" s="99" t="s">
        <v>96</v>
      </c>
      <c r="I1031" s="100" t="s">
        <v>1915</v>
      </c>
      <c r="J1031" s="12">
        <v>148</v>
      </c>
      <c r="K10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BOŚ.6746.148.2016.IN</v>
      </c>
      <c r="L1031" s="11">
        <v>42662</v>
      </c>
      <c r="M1031" s="12" t="s">
        <v>18</v>
      </c>
      <c r="N1031" s="88">
        <f>IF($F1031=dane!$B$8,6743+3,(IF($F1031=dane!$B$9,6743+4,(IF($F1031=dane!$B$10,6743+5,6743)))))</f>
        <v>6746</v>
      </c>
      <c r="O1031" s="106"/>
    </row>
    <row r="1032" spans="1:15" ht="60" x14ac:dyDescent="0.25">
      <c r="A1032" s="79">
        <f>IF(zgłoszenia[[#This Row],[ID]]&gt;0,A1031+1,"--")</f>
        <v>1028</v>
      </c>
      <c r="B1032" s="14" t="s">
        <v>37</v>
      </c>
      <c r="C1032" s="87">
        <v>18493</v>
      </c>
      <c r="D1032" s="13">
        <v>42635</v>
      </c>
      <c r="E1032" s="98" t="s">
        <v>64</v>
      </c>
      <c r="F1032" s="12" t="s">
        <v>82</v>
      </c>
      <c r="G1032" s="12" t="s">
        <v>28</v>
      </c>
      <c r="H1032" s="99" t="s">
        <v>76</v>
      </c>
      <c r="I1032" s="100" t="s">
        <v>365</v>
      </c>
      <c r="J1032" s="12">
        <v>151</v>
      </c>
      <c r="K10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BOŚ.6746.151.2016.AŁ</v>
      </c>
      <c r="L1032" s="11">
        <v>42664</v>
      </c>
      <c r="M1032" s="12" t="s">
        <v>18</v>
      </c>
      <c r="N1032" s="88">
        <f>IF($F1032=dane!$B$8,6743+3,(IF($F1032=dane!$B$9,6743+4,(IF($F1032=dane!$B$10,6743+5,6743)))))</f>
        <v>6746</v>
      </c>
      <c r="O1032" s="106"/>
    </row>
    <row r="1033" spans="1:15" ht="60" x14ac:dyDescent="0.25">
      <c r="A1033" s="79">
        <f>IF(zgłoszenia[[#This Row],[ID]]&gt;0,A1032+1,"--")</f>
        <v>1029</v>
      </c>
      <c r="B1033" s="14" t="s">
        <v>1178</v>
      </c>
      <c r="C1033" s="87">
        <v>18581</v>
      </c>
      <c r="D1033" s="13">
        <v>42636</v>
      </c>
      <c r="E1033" s="98" t="s">
        <v>1916</v>
      </c>
      <c r="F1033" s="12" t="s">
        <v>16</v>
      </c>
      <c r="G1033" s="12" t="s">
        <v>32</v>
      </c>
      <c r="H1033" s="99" t="s">
        <v>1917</v>
      </c>
      <c r="I1033" s="100" t="s">
        <v>1918</v>
      </c>
      <c r="J1033" s="12">
        <v>890</v>
      </c>
      <c r="K10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BOŚ.6743.890.2016.EJ</v>
      </c>
      <c r="L1033" s="11">
        <v>42640</v>
      </c>
      <c r="M1033" s="12" t="s">
        <v>18</v>
      </c>
      <c r="N1033" s="88">
        <f>IF($F1033=dane!$B$8,6743+3,(IF($F1033=dane!$B$9,6743+4,(IF($F1033=dane!$B$10,6743+5,6743)))))</f>
        <v>6743</v>
      </c>
      <c r="O1033" s="106"/>
    </row>
    <row r="1034" spans="1:15" ht="60" x14ac:dyDescent="0.25">
      <c r="A1034" s="79">
        <f>IF(zgłoszenia[[#This Row],[ID]]&gt;0,A1033+1,"--")</f>
        <v>1030</v>
      </c>
      <c r="B1034" s="14" t="s">
        <v>41</v>
      </c>
      <c r="C1034" s="87">
        <v>18559</v>
      </c>
      <c r="D1034" s="13">
        <v>42636</v>
      </c>
      <c r="E1034" s="98" t="s">
        <v>993</v>
      </c>
      <c r="F1034" s="12" t="s">
        <v>24</v>
      </c>
      <c r="G1034" s="12" t="s">
        <v>17</v>
      </c>
      <c r="H1034" s="99" t="s">
        <v>96</v>
      </c>
      <c r="I1034" s="100" t="s">
        <v>1170</v>
      </c>
      <c r="J1034" s="12">
        <v>895</v>
      </c>
      <c r="K10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BOŚ.6743.895.2016.IN</v>
      </c>
      <c r="L1034" s="11">
        <v>42664</v>
      </c>
      <c r="M1034" s="12" t="s">
        <v>18</v>
      </c>
      <c r="N1034" s="88">
        <f>IF($F1034=dane!$B$8,6743+3,(IF($F1034=dane!$B$9,6743+4,(IF($F1034=dane!$B$10,6743+5,6743)))))</f>
        <v>6743</v>
      </c>
      <c r="O1034" s="106"/>
    </row>
    <row r="1035" spans="1:15" ht="75" x14ac:dyDescent="0.25">
      <c r="A1035" s="79">
        <f>IF(zgłoszenia[[#This Row],[ID]]&gt;0,A1034+1,"--")</f>
        <v>1031</v>
      </c>
      <c r="B1035" s="14" t="s">
        <v>43</v>
      </c>
      <c r="C1035" s="87">
        <v>18576</v>
      </c>
      <c r="D1035" s="13">
        <v>42636</v>
      </c>
      <c r="E1035" s="98" t="s">
        <v>1919</v>
      </c>
      <c r="F1035" s="12" t="s">
        <v>16</v>
      </c>
      <c r="G1035" s="12" t="s">
        <v>20</v>
      </c>
      <c r="H1035" s="99" t="s">
        <v>246</v>
      </c>
      <c r="I1035" s="100" t="s">
        <v>1920</v>
      </c>
      <c r="J1035" s="12">
        <v>971</v>
      </c>
      <c r="K10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BOŚ.6743.971.2016.ŁD</v>
      </c>
      <c r="L1035" s="11">
        <v>42662</v>
      </c>
      <c r="M1035" s="12" t="s">
        <v>18</v>
      </c>
      <c r="N1035" s="88">
        <f>IF($F1035=dane!$B$8,6743+3,(IF($F1035=dane!$B$9,6743+4,(IF($F1035=dane!$B$10,6743+5,6743)))))</f>
        <v>6743</v>
      </c>
      <c r="O1035" s="106"/>
    </row>
    <row r="1036" spans="1:15" ht="60" x14ac:dyDescent="0.25">
      <c r="A1036" s="79">
        <f>IF(zgłoszenia[[#This Row],[ID]]&gt;0,A1035+1,"--")</f>
        <v>1032</v>
      </c>
      <c r="B1036" s="14" t="s">
        <v>11</v>
      </c>
      <c r="C1036" s="87">
        <v>18574</v>
      </c>
      <c r="D1036" s="13">
        <v>42636</v>
      </c>
      <c r="E1036" s="98" t="s">
        <v>1921</v>
      </c>
      <c r="F1036" s="12" t="s">
        <v>16</v>
      </c>
      <c r="G1036" s="12" t="s">
        <v>29</v>
      </c>
      <c r="H1036" s="99" t="s">
        <v>29</v>
      </c>
      <c r="I1036" s="100" t="s">
        <v>1922</v>
      </c>
      <c r="J1036" s="12">
        <v>910</v>
      </c>
      <c r="K10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BOŚ.6743.910.2016.AA</v>
      </c>
      <c r="L1036" s="11">
        <v>42655</v>
      </c>
      <c r="M1036" s="12" t="s">
        <v>18</v>
      </c>
      <c r="N1036" s="88">
        <f>IF($F1036=dane!$B$8,6743+3,(IF($F1036=dane!$B$9,6743+4,(IF($F1036=dane!$B$10,6743+5,6743)))))</f>
        <v>6743</v>
      </c>
      <c r="O1036" s="106"/>
    </row>
    <row r="1037" spans="1:15" ht="30" x14ac:dyDescent="0.25">
      <c r="A1037" s="79">
        <f>IF(zgłoszenia[[#This Row],[ID]]&gt;0,A1036+1,"--")</f>
        <v>1033</v>
      </c>
      <c r="B1037" s="14" t="s">
        <v>37</v>
      </c>
      <c r="C1037" s="87">
        <v>18572</v>
      </c>
      <c r="D1037" s="13">
        <v>42636</v>
      </c>
      <c r="E1037" s="98" t="s">
        <v>1923</v>
      </c>
      <c r="F1037" s="12" t="s">
        <v>16</v>
      </c>
      <c r="G1037" s="12" t="s">
        <v>28</v>
      </c>
      <c r="H1037" s="99" t="s">
        <v>28</v>
      </c>
      <c r="I1037" s="100" t="s">
        <v>1924</v>
      </c>
      <c r="J1037" s="12">
        <v>902</v>
      </c>
      <c r="K10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BOŚ.6743.902.2016.AŁ</v>
      </c>
      <c r="L1037" s="11">
        <v>42657</v>
      </c>
      <c r="M1037" s="12" t="s">
        <v>21</v>
      </c>
      <c r="N1037" s="88">
        <f>IF($F1037=dane!$B$8,6743+3,(IF($F1037=dane!$B$9,6743+4,(IF($F1037=dane!$B$10,6743+5,6743)))))</f>
        <v>6743</v>
      </c>
      <c r="O1037" s="106"/>
    </row>
    <row r="1038" spans="1:15" ht="60" x14ac:dyDescent="0.25">
      <c r="A1038" s="79">
        <f>IF(zgłoszenia[[#This Row],[ID]]&gt;0,A1037+1,"--")</f>
        <v>1034</v>
      </c>
      <c r="B1038" s="14" t="s">
        <v>1862</v>
      </c>
      <c r="C1038" s="87">
        <v>18542</v>
      </c>
      <c r="D1038" s="13">
        <v>42636</v>
      </c>
      <c r="E1038" s="98" t="s">
        <v>1925</v>
      </c>
      <c r="F1038" s="12" t="s">
        <v>22</v>
      </c>
      <c r="G1038" s="12" t="s">
        <v>25</v>
      </c>
      <c r="H1038" s="99" t="s">
        <v>303</v>
      </c>
      <c r="I1038" s="100" t="s">
        <v>2267</v>
      </c>
      <c r="J1038" s="12">
        <v>908</v>
      </c>
      <c r="K10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BOŚ.6743.908.2016.WK</v>
      </c>
      <c r="L1038" s="11">
        <v>42662</v>
      </c>
      <c r="M1038" s="12" t="s">
        <v>18</v>
      </c>
      <c r="N1038" s="88">
        <f>IF($F1038=dane!$B$8,6743+3,(IF($F1038=dane!$B$9,6743+4,(IF($F1038=dane!$B$10,6743+5,6743)))))</f>
        <v>6743</v>
      </c>
      <c r="O1038" s="106"/>
    </row>
    <row r="1039" spans="1:15" ht="60" x14ac:dyDescent="0.25">
      <c r="A1039" s="79">
        <f>IF(zgłoszenia[[#This Row],[ID]]&gt;0,A1038+1,"--")</f>
        <v>1035</v>
      </c>
      <c r="B1039" s="14" t="s">
        <v>1862</v>
      </c>
      <c r="C1039" s="87">
        <v>18541</v>
      </c>
      <c r="D1039" s="13">
        <v>42636</v>
      </c>
      <c r="E1039" s="98" t="s">
        <v>1926</v>
      </c>
      <c r="F1039" s="12" t="s">
        <v>22</v>
      </c>
      <c r="G1039" s="12" t="s">
        <v>25</v>
      </c>
      <c r="H1039" s="99" t="s">
        <v>432</v>
      </c>
      <c r="I1039" s="100" t="s">
        <v>1927</v>
      </c>
      <c r="J1039" s="12">
        <v>907</v>
      </c>
      <c r="K10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BOŚ.6743.907.2016.WK</v>
      </c>
      <c r="L1039" s="11">
        <v>42668</v>
      </c>
      <c r="M1039" s="12" t="s">
        <v>2001</v>
      </c>
      <c r="N1039" s="88">
        <f>IF($F1039=dane!$B$8,6743+3,(IF($F1039=dane!$B$9,6743+4,(IF($F1039=dane!$B$10,6743+5,6743)))))</f>
        <v>6743</v>
      </c>
      <c r="O1039" s="106"/>
    </row>
    <row r="1040" spans="1:15" ht="60" x14ac:dyDescent="0.25">
      <c r="A1040" s="79">
        <f>IF(zgłoszenia[[#This Row],[ID]]&gt;0,A1039+1,"--")</f>
        <v>1036</v>
      </c>
      <c r="B1040" s="14" t="s">
        <v>37</v>
      </c>
      <c r="C1040" s="87">
        <v>18543</v>
      </c>
      <c r="D1040" s="13">
        <v>42636</v>
      </c>
      <c r="E1040" s="98" t="s">
        <v>1928</v>
      </c>
      <c r="F1040" s="12" t="s">
        <v>22</v>
      </c>
      <c r="G1040" s="12" t="s">
        <v>28</v>
      </c>
      <c r="H1040" s="99" t="s">
        <v>76</v>
      </c>
      <c r="I1040" s="100" t="s">
        <v>1929</v>
      </c>
      <c r="J1040" s="12">
        <v>901</v>
      </c>
      <c r="K10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BOŚ.6743.901.2016.AŁ</v>
      </c>
      <c r="L1040" s="11">
        <v>42664</v>
      </c>
      <c r="M1040" s="12" t="s">
        <v>18</v>
      </c>
      <c r="N1040" s="88">
        <f>IF($F1040=dane!$B$8,6743+3,(IF($F1040=dane!$B$9,6743+4,(IF($F1040=dane!$B$10,6743+5,6743)))))</f>
        <v>6743</v>
      </c>
      <c r="O1040" s="106"/>
    </row>
    <row r="1041" spans="1:15" ht="120" x14ac:dyDescent="0.25">
      <c r="A1041" s="79">
        <f>IF(zgłoszenia[[#This Row],[ID]]&gt;0,A1040+1,"--")</f>
        <v>1037</v>
      </c>
      <c r="B1041" s="14" t="s">
        <v>1178</v>
      </c>
      <c r="C1041" s="87">
        <v>18711</v>
      </c>
      <c r="D1041" s="13">
        <v>42639</v>
      </c>
      <c r="E1041" s="98" t="s">
        <v>722</v>
      </c>
      <c r="F1041" s="12" t="s">
        <v>81</v>
      </c>
      <c r="G1041" s="12" t="s">
        <v>32</v>
      </c>
      <c r="H1041" s="99" t="s">
        <v>32</v>
      </c>
      <c r="I1041" s="100" t="s">
        <v>1930</v>
      </c>
      <c r="J1041" s="12">
        <v>57</v>
      </c>
      <c r="K10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BOŚ.6748.57.2016.EJ</v>
      </c>
      <c r="L1041" s="11">
        <v>42669</v>
      </c>
      <c r="M1041" s="12" t="s">
        <v>18</v>
      </c>
      <c r="N1041" s="88">
        <f>IF($F1041=dane!$B$8,6743+3,(IF($F1041=dane!$B$9,6743+4,(IF($F1041=dane!$B$10,6743+5,6743)))))</f>
        <v>6748</v>
      </c>
      <c r="O1041" s="106"/>
    </row>
    <row r="1042" spans="1:15" ht="105" x14ac:dyDescent="0.25">
      <c r="A1042" s="79">
        <f>IF(zgłoszenia[[#This Row],[ID]]&gt;0,A1041+1,"--")</f>
        <v>1038</v>
      </c>
      <c r="B1042" s="14" t="s">
        <v>37</v>
      </c>
      <c r="C1042" s="87">
        <v>18679</v>
      </c>
      <c r="D1042" s="13">
        <v>42639</v>
      </c>
      <c r="E1042" s="98" t="s">
        <v>1931</v>
      </c>
      <c r="F1042" s="12" t="s">
        <v>16</v>
      </c>
      <c r="G1042" s="12" t="s">
        <v>28</v>
      </c>
      <c r="H1042" s="99" t="s">
        <v>155</v>
      </c>
      <c r="I1042" s="100" t="s">
        <v>1932</v>
      </c>
      <c r="J1042" s="12">
        <v>903</v>
      </c>
      <c r="K10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BOŚ.6743.903.2016.AŁ</v>
      </c>
      <c r="L1042" s="11">
        <v>42681</v>
      </c>
      <c r="M1042" s="12" t="s">
        <v>18</v>
      </c>
      <c r="N1042" s="88">
        <f>IF($F1042=dane!$B$8,6743+3,(IF($F1042=dane!$B$9,6743+4,(IF($F1042=dane!$B$10,6743+5,6743)))))</f>
        <v>6743</v>
      </c>
      <c r="O1042" s="106"/>
    </row>
    <row r="1043" spans="1:15" ht="60" x14ac:dyDescent="0.25">
      <c r="A1043" s="79">
        <f>IF(zgłoszenia[[#This Row],[ID]]&gt;0,A1042+1,"--")</f>
        <v>1039</v>
      </c>
      <c r="B1043" s="14" t="s">
        <v>1178</v>
      </c>
      <c r="C1043" s="87">
        <v>18710</v>
      </c>
      <c r="D1043" s="13">
        <v>42639</v>
      </c>
      <c r="E1043" s="98" t="s">
        <v>1933</v>
      </c>
      <c r="F1043" s="12" t="s">
        <v>81</v>
      </c>
      <c r="G1043" s="12" t="s">
        <v>32</v>
      </c>
      <c r="H1043" s="99" t="s">
        <v>32</v>
      </c>
      <c r="I1043" s="100" t="s">
        <v>1934</v>
      </c>
      <c r="J1043" s="12">
        <v>56</v>
      </c>
      <c r="K10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BOŚ.6748.56.2016.EJ</v>
      </c>
      <c r="L1043" s="11">
        <v>42653</v>
      </c>
      <c r="M1043" s="12" t="s">
        <v>18</v>
      </c>
      <c r="N1043" s="88">
        <f>IF($F1043=dane!$B$8,6743+3,(IF($F1043=dane!$B$9,6743+4,(IF($F1043=dane!$B$10,6743+5,6743)))))</f>
        <v>6748</v>
      </c>
      <c r="O1043" s="106"/>
    </row>
    <row r="1044" spans="1:15" ht="60" x14ac:dyDescent="0.25">
      <c r="A1044" s="79">
        <f>IF(zgłoszenia[[#This Row],[ID]]&gt;0,A1043+1,"--")</f>
        <v>1040</v>
      </c>
      <c r="B1044" s="14" t="s">
        <v>1178</v>
      </c>
      <c r="C1044" s="87">
        <v>18689</v>
      </c>
      <c r="D1044" s="13">
        <v>42639</v>
      </c>
      <c r="E1044" s="98" t="s">
        <v>1935</v>
      </c>
      <c r="F1044" s="12" t="s">
        <v>22</v>
      </c>
      <c r="G1044" s="12" t="s">
        <v>32</v>
      </c>
      <c r="H1044" s="99" t="s">
        <v>152</v>
      </c>
      <c r="I1044" s="100" t="s">
        <v>1936</v>
      </c>
      <c r="J1044" s="12">
        <v>899</v>
      </c>
      <c r="K10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BOŚ.6743.899.2016.EJ</v>
      </c>
      <c r="L1044" s="11">
        <v>42653</v>
      </c>
      <c r="M1044" s="12"/>
      <c r="N1044" s="88">
        <f>IF($F1044=dane!$B$8,6743+3,(IF($F1044=dane!$B$9,6743+4,(IF($F1044=dane!$B$10,6743+5,6743)))))</f>
        <v>6743</v>
      </c>
      <c r="O1044" s="106"/>
    </row>
    <row r="1045" spans="1:15" ht="30" x14ac:dyDescent="0.25">
      <c r="A1045" s="79">
        <f>IF(zgłoszenia[[#This Row],[ID]]&gt;0,A1044+1,"--")</f>
        <v>1041</v>
      </c>
      <c r="B1045" s="14" t="s">
        <v>209</v>
      </c>
      <c r="C1045" s="87">
        <v>18687</v>
      </c>
      <c r="D1045" s="13">
        <v>42639</v>
      </c>
      <c r="E1045" s="98" t="s">
        <v>126</v>
      </c>
      <c r="F1045" s="12" t="s">
        <v>16</v>
      </c>
      <c r="G1045" s="12" t="s">
        <v>28</v>
      </c>
      <c r="H1045" s="99" t="s">
        <v>129</v>
      </c>
      <c r="I1045" s="100" t="s">
        <v>1937</v>
      </c>
      <c r="J1045" s="12">
        <v>920</v>
      </c>
      <c r="K10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BOŚ.6743.920.2016.SR</v>
      </c>
      <c r="L1045" s="11">
        <v>42663</v>
      </c>
      <c r="M1045" s="12" t="s">
        <v>21</v>
      </c>
      <c r="N1045" s="88">
        <f>IF($F1045=dane!$B$8,6743+3,(IF($F1045=dane!$B$9,6743+4,(IF($F1045=dane!$B$10,6743+5,6743)))))</f>
        <v>6743</v>
      </c>
      <c r="O1045" s="106"/>
    </row>
    <row r="1046" spans="1:15" ht="60" x14ac:dyDescent="0.25">
      <c r="A1046" s="79">
        <f>IF(zgłoszenia[[#This Row],[ID]]&gt;0,A1045+1,"--")</f>
        <v>1042</v>
      </c>
      <c r="B1046" s="14" t="s">
        <v>209</v>
      </c>
      <c r="C1046" s="87">
        <v>18686</v>
      </c>
      <c r="D1046" s="13">
        <v>42639</v>
      </c>
      <c r="E1046" s="98" t="s">
        <v>151</v>
      </c>
      <c r="F1046" s="12" t="s">
        <v>16</v>
      </c>
      <c r="G1046" s="12" t="s">
        <v>28</v>
      </c>
      <c r="H1046" s="99" t="s">
        <v>155</v>
      </c>
      <c r="I1046" s="100" t="s">
        <v>1938</v>
      </c>
      <c r="J1046" s="12">
        <v>919</v>
      </c>
      <c r="K10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BOŚ.6743.919.2016.SR</v>
      </c>
      <c r="L1046" s="11">
        <v>42662</v>
      </c>
      <c r="M1046" s="12" t="s">
        <v>18</v>
      </c>
      <c r="N1046" s="88">
        <f>IF($F1046=dane!$B$8,6743+3,(IF($F1046=dane!$B$9,6743+4,(IF($F1046=dane!$B$10,6743+5,6743)))))</f>
        <v>6743</v>
      </c>
      <c r="O1046" s="106"/>
    </row>
    <row r="1047" spans="1:15" ht="60" x14ac:dyDescent="0.25">
      <c r="A1047" s="79">
        <f>IF(zgłoszenia[[#This Row],[ID]]&gt;0,A1046+1,"--")</f>
        <v>1043</v>
      </c>
      <c r="B1047" s="14" t="s">
        <v>209</v>
      </c>
      <c r="C1047" s="87">
        <v>18685</v>
      </c>
      <c r="D1047" s="13">
        <v>42639</v>
      </c>
      <c r="E1047" s="98" t="s">
        <v>1939</v>
      </c>
      <c r="F1047" s="12" t="s">
        <v>16</v>
      </c>
      <c r="G1047" s="12" t="s">
        <v>28</v>
      </c>
      <c r="H1047" s="99" t="s">
        <v>122</v>
      </c>
      <c r="I1047" s="100" t="s">
        <v>1940</v>
      </c>
      <c r="J1047" s="12">
        <v>917</v>
      </c>
      <c r="K10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BOŚ.6743.917.2016.SR</v>
      </c>
      <c r="L1047" s="11">
        <v>42662</v>
      </c>
      <c r="M1047" s="12" t="s">
        <v>18</v>
      </c>
      <c r="N1047" s="88">
        <f>IF($F1047=dane!$B$8,6743+3,(IF($F1047=dane!$B$9,6743+4,(IF($F1047=dane!$B$10,6743+5,6743)))))</f>
        <v>6743</v>
      </c>
      <c r="O1047" s="106"/>
    </row>
    <row r="1048" spans="1:15" ht="60" x14ac:dyDescent="0.25">
      <c r="A1048" s="79">
        <f>IF(zgłoszenia[[#This Row],[ID]]&gt;0,A1047+1,"--")</f>
        <v>1044</v>
      </c>
      <c r="B1048" s="14" t="s">
        <v>1178</v>
      </c>
      <c r="C1048" s="87">
        <v>18681</v>
      </c>
      <c r="D1048" s="13">
        <v>42639</v>
      </c>
      <c r="E1048" s="98" t="s">
        <v>1941</v>
      </c>
      <c r="F1048" s="12" t="s">
        <v>16</v>
      </c>
      <c r="G1048" s="12" t="s">
        <v>32</v>
      </c>
      <c r="H1048" s="99" t="s">
        <v>1942</v>
      </c>
      <c r="I1048" s="100" t="s">
        <v>1943</v>
      </c>
      <c r="J1048" s="12">
        <v>898</v>
      </c>
      <c r="K10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BOŚ.6743.898.2016.EJ</v>
      </c>
      <c r="L1048" s="11">
        <v>42654</v>
      </c>
      <c r="M1048" s="12" t="s">
        <v>18</v>
      </c>
      <c r="N1048" s="88">
        <f>IF($F1048=dane!$B$8,6743+3,(IF($F1048=dane!$B$9,6743+4,(IF($F1048=dane!$B$10,6743+5,6743)))))</f>
        <v>6743</v>
      </c>
      <c r="O1048" s="106"/>
    </row>
    <row r="1049" spans="1:15" ht="120" x14ac:dyDescent="0.25">
      <c r="A1049" s="79">
        <f>IF(zgłoszenia[[#This Row],[ID]]&gt;0,A1048+1,"--")</f>
        <v>1045</v>
      </c>
      <c r="B1049" s="14" t="s">
        <v>42</v>
      </c>
      <c r="C1049" s="87">
        <v>18705</v>
      </c>
      <c r="D1049" s="13">
        <v>42639</v>
      </c>
      <c r="E1049" s="98" t="s">
        <v>1944</v>
      </c>
      <c r="F1049" s="12" t="s">
        <v>81</v>
      </c>
      <c r="G1049" s="12" t="s">
        <v>32</v>
      </c>
      <c r="H1049" s="99" t="s">
        <v>67</v>
      </c>
      <c r="I1049" s="100" t="s">
        <v>1945</v>
      </c>
      <c r="J1049" s="12">
        <v>55</v>
      </c>
      <c r="K10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BOŚ.6748.55.2016.MS</v>
      </c>
      <c r="L1049" s="11">
        <v>42710</v>
      </c>
      <c r="M1049" s="12" t="s">
        <v>18</v>
      </c>
      <c r="N1049" s="88">
        <f>IF($F1049=dane!$B$8,6743+3,(IF($F1049=dane!$B$9,6743+4,(IF($F1049=dane!$B$10,6743+5,6743)))))</f>
        <v>6748</v>
      </c>
      <c r="O1049" s="106"/>
    </row>
    <row r="1050" spans="1:15" ht="75" x14ac:dyDescent="0.25">
      <c r="A1050" s="79">
        <f>IF(zgłoszenia[[#This Row],[ID]]&gt;0,A1049+1,"--")</f>
        <v>1046</v>
      </c>
      <c r="B1050" s="14" t="s">
        <v>42</v>
      </c>
      <c r="C1050" s="87">
        <v>18809</v>
      </c>
      <c r="D1050" s="13">
        <v>42641</v>
      </c>
      <c r="E1050" s="98" t="s">
        <v>1946</v>
      </c>
      <c r="F1050" s="12" t="s">
        <v>22</v>
      </c>
      <c r="G1050" s="12" t="s">
        <v>31</v>
      </c>
      <c r="H1050" s="99" t="s">
        <v>31</v>
      </c>
      <c r="I1050" s="100" t="s">
        <v>1947</v>
      </c>
      <c r="J1050" s="12">
        <v>896</v>
      </c>
      <c r="K10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BOŚ.6743.896.2016.MS</v>
      </c>
      <c r="L1050" s="11">
        <v>42669</v>
      </c>
      <c r="M1050" s="12" t="s">
        <v>18</v>
      </c>
      <c r="N1050" s="88">
        <f>IF($F1050=dane!$B$8,6743+3,(IF($F1050=dane!$B$9,6743+4,(IF($F1050=dane!$B$10,6743+5,6743)))))</f>
        <v>6743</v>
      </c>
      <c r="O1050" s="106"/>
    </row>
    <row r="1051" spans="1:15" ht="60" x14ac:dyDescent="0.25">
      <c r="A1051" s="79">
        <f>IF(zgłoszenia[[#This Row],[ID]]&gt;0,A1050+1,"--")</f>
        <v>1047</v>
      </c>
      <c r="B1051" s="14" t="s">
        <v>37</v>
      </c>
      <c r="C1051" s="87">
        <v>18788</v>
      </c>
      <c r="D1051" s="13">
        <v>42640</v>
      </c>
      <c r="E1051" s="98" t="s">
        <v>1948</v>
      </c>
      <c r="F1051" s="12" t="s">
        <v>16</v>
      </c>
      <c r="G1051" s="12" t="s">
        <v>28</v>
      </c>
      <c r="H1051" s="99" t="s">
        <v>129</v>
      </c>
      <c r="I1051" s="100" t="s">
        <v>1949</v>
      </c>
      <c r="J1051" s="12">
        <v>905</v>
      </c>
      <c r="K10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BOŚ.6743.905.2016.AŁ</v>
      </c>
      <c r="L1051" s="11">
        <v>42664</v>
      </c>
      <c r="M1051" s="12" t="s">
        <v>18</v>
      </c>
      <c r="N1051" s="88">
        <f>IF($F1051=dane!$B$8,6743+3,(IF($F1051=dane!$B$9,6743+4,(IF($F1051=dane!$B$10,6743+5,6743)))))</f>
        <v>6743</v>
      </c>
      <c r="O1051" s="106"/>
    </row>
    <row r="1052" spans="1:15" ht="60" x14ac:dyDescent="0.25">
      <c r="A1052" s="79">
        <f>IF(zgłoszenia[[#This Row],[ID]]&gt;0,A1051+1,"--")</f>
        <v>1048</v>
      </c>
      <c r="B1052" s="14" t="s">
        <v>37</v>
      </c>
      <c r="C1052" s="87">
        <v>18773</v>
      </c>
      <c r="D1052" s="13">
        <v>42640</v>
      </c>
      <c r="E1052" s="98" t="s">
        <v>1950</v>
      </c>
      <c r="F1052" s="12" t="s">
        <v>24</v>
      </c>
      <c r="G1052" s="12" t="s">
        <v>28</v>
      </c>
      <c r="H1052" s="99" t="s">
        <v>759</v>
      </c>
      <c r="I1052" s="100" t="s">
        <v>1951</v>
      </c>
      <c r="J1052" s="12">
        <v>904</v>
      </c>
      <c r="K10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BOŚ.6743.904.2016.AŁ</v>
      </c>
      <c r="L1052" s="11">
        <v>42669</v>
      </c>
      <c r="M1052" s="12" t="s">
        <v>18</v>
      </c>
      <c r="N1052" s="88">
        <f>IF($F1052=dane!$B$8,6743+3,(IF($F1052=dane!$B$9,6743+4,(IF($F1052=dane!$B$10,6743+5,6743)))))</f>
        <v>6743</v>
      </c>
      <c r="O1052" s="106"/>
    </row>
    <row r="1053" spans="1:15" ht="30" x14ac:dyDescent="0.25">
      <c r="A1053" s="79">
        <f>IF(zgłoszenia[[#This Row],[ID]]&gt;0,A1052+1,"--")</f>
        <v>1049</v>
      </c>
      <c r="B1053" s="14" t="s">
        <v>42</v>
      </c>
      <c r="C1053" s="87">
        <v>18706</v>
      </c>
      <c r="D1053" s="13">
        <v>42639</v>
      </c>
      <c r="E1053" s="98" t="s">
        <v>64</v>
      </c>
      <c r="F1053" s="12" t="s">
        <v>82</v>
      </c>
      <c r="G1053" s="12" t="s">
        <v>32</v>
      </c>
      <c r="H1053" s="99" t="s">
        <v>149</v>
      </c>
      <c r="I1053" s="100" t="s">
        <v>1952</v>
      </c>
      <c r="J1053" s="12">
        <v>149</v>
      </c>
      <c r="K10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BOŚ.6746.149.2016.MS</v>
      </c>
      <c r="L1053" s="11">
        <v>42667</v>
      </c>
      <c r="M1053" s="12" t="s">
        <v>30</v>
      </c>
      <c r="N1053" s="88">
        <f>IF($F1053=dane!$B$8,6743+3,(IF($F1053=dane!$B$9,6743+4,(IF($F1053=dane!$B$10,6743+5,6743)))))</f>
        <v>6746</v>
      </c>
      <c r="O1053" s="106"/>
    </row>
    <row r="1054" spans="1:15" ht="45" x14ac:dyDescent="0.25">
      <c r="A1054" s="79">
        <f>IF(zgłoszenia[[#This Row],[ID]]&gt;0,A1053+1,"--")</f>
        <v>1050</v>
      </c>
      <c r="B1054" s="14" t="s">
        <v>41</v>
      </c>
      <c r="C1054" s="87">
        <v>18760</v>
      </c>
      <c r="D1054" s="13">
        <v>42640</v>
      </c>
      <c r="E1054" s="98" t="s">
        <v>616</v>
      </c>
      <c r="F1054" s="12" t="s">
        <v>16</v>
      </c>
      <c r="G1054" s="12" t="s">
        <v>17</v>
      </c>
      <c r="H1054" s="99" t="s">
        <v>322</v>
      </c>
      <c r="I1054" s="100" t="s">
        <v>1953</v>
      </c>
      <c r="J1054" s="12">
        <v>906</v>
      </c>
      <c r="K10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BOŚ.6743.906.2016.IN</v>
      </c>
      <c r="L1054" s="11">
        <v>42688</v>
      </c>
      <c r="M1054" s="12" t="s">
        <v>2265</v>
      </c>
      <c r="N1054" s="88">
        <f>IF($F1054=dane!$B$8,6743+3,(IF($F1054=dane!$B$9,6743+4,(IF($F1054=dane!$B$10,6743+5,6743)))))</f>
        <v>6743</v>
      </c>
      <c r="O1054" s="106"/>
    </row>
    <row r="1055" spans="1:15" ht="105" x14ac:dyDescent="0.25">
      <c r="A1055" s="79">
        <f>IF(zgłoszenia[[#This Row],[ID]]&gt;0,A1054+1,"--")</f>
        <v>1051</v>
      </c>
      <c r="B1055" s="14" t="s">
        <v>11</v>
      </c>
      <c r="C1055" s="87">
        <v>18749</v>
      </c>
      <c r="D1055" s="13">
        <v>42640</v>
      </c>
      <c r="E1055" s="98" t="s">
        <v>1954</v>
      </c>
      <c r="F1055" s="12" t="s">
        <v>22</v>
      </c>
      <c r="G1055" s="12" t="s">
        <v>23</v>
      </c>
      <c r="H1055" s="99" t="s">
        <v>23</v>
      </c>
      <c r="I1055" s="100" t="s">
        <v>1955</v>
      </c>
      <c r="J1055" s="12">
        <v>912</v>
      </c>
      <c r="K10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BOŚ.6743.912.2016.AA</v>
      </c>
      <c r="L1055" s="11">
        <v>42660</v>
      </c>
      <c r="M1055" s="12" t="s">
        <v>18</v>
      </c>
      <c r="N1055" s="88">
        <f>IF($F1055=dane!$B$8,6743+3,(IF($F1055=dane!$B$9,6743+4,(IF($F1055=dane!$B$10,6743+5,6743)))))</f>
        <v>6743</v>
      </c>
      <c r="O1055" s="106"/>
    </row>
    <row r="1056" spans="1:15" ht="90" x14ac:dyDescent="0.25">
      <c r="A1056" s="79">
        <f>IF(zgłoszenia[[#This Row],[ID]]&gt;0,A1055+1,"--")</f>
        <v>1052</v>
      </c>
      <c r="B1056" s="14" t="s">
        <v>11</v>
      </c>
      <c r="C1056" s="87">
        <v>18779</v>
      </c>
      <c r="D1056" s="13">
        <v>42640</v>
      </c>
      <c r="E1056" s="98" t="s">
        <v>1956</v>
      </c>
      <c r="F1056" s="12" t="s">
        <v>16</v>
      </c>
      <c r="G1056" s="12" t="s">
        <v>23</v>
      </c>
      <c r="H1056" s="99" t="s">
        <v>549</v>
      </c>
      <c r="I1056" s="100" t="s">
        <v>2123</v>
      </c>
      <c r="J1056" s="12">
        <v>911</v>
      </c>
      <c r="K10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BOŚ.6743.911.2016.AA</v>
      </c>
      <c r="L1056" s="11">
        <v>42670</v>
      </c>
      <c r="M1056" s="12" t="s">
        <v>18</v>
      </c>
      <c r="N1056" s="88">
        <f>IF($F1056=dane!$B$8,6743+3,(IF($F1056=dane!$B$9,6743+4,(IF($F1056=dane!$B$10,6743+5,6743)))))</f>
        <v>6743</v>
      </c>
      <c r="O1056" s="106"/>
    </row>
    <row r="1057" spans="1:15" ht="45" x14ac:dyDescent="0.25">
      <c r="A1057" s="79">
        <f>IF(zgłoszenia[[#This Row],[ID]]&gt;0,A1056+1,"--")</f>
        <v>1053</v>
      </c>
      <c r="B1057" s="14" t="s">
        <v>42</v>
      </c>
      <c r="C1057" s="87">
        <v>18884</v>
      </c>
      <c r="D1057" s="13">
        <v>42641</v>
      </c>
      <c r="E1057" s="98" t="s">
        <v>1957</v>
      </c>
      <c r="F1057" s="12" t="s">
        <v>81</v>
      </c>
      <c r="G1057" s="12" t="s">
        <v>31</v>
      </c>
      <c r="H1057" s="99" t="s">
        <v>31</v>
      </c>
      <c r="I1057" s="100" t="s">
        <v>1958</v>
      </c>
      <c r="J1057" s="12">
        <v>58</v>
      </c>
      <c r="K10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BOŚ.6748.58.2016.MS</v>
      </c>
      <c r="L1057" s="11">
        <v>42668</v>
      </c>
      <c r="M1057" s="12" t="s">
        <v>30</v>
      </c>
      <c r="N1057" s="88">
        <f>IF($F1057=dane!$B$8,6743+3,(IF($F1057=dane!$B$9,6743+4,(IF($F1057=dane!$B$10,6743+5,6743)))))</f>
        <v>6748</v>
      </c>
      <c r="O1057" s="106"/>
    </row>
    <row r="1058" spans="1:15" ht="30" x14ac:dyDescent="0.25">
      <c r="A1058" s="79">
        <f>IF(zgłoszenia[[#This Row],[ID]]&gt;0,A1057+1,"--")</f>
        <v>1054</v>
      </c>
      <c r="B1058" s="14" t="s">
        <v>42</v>
      </c>
      <c r="C1058" s="87">
        <v>18966</v>
      </c>
      <c r="D1058" s="13">
        <v>42642</v>
      </c>
      <c r="E1058" s="98" t="s">
        <v>1959</v>
      </c>
      <c r="F1058" s="12" t="s">
        <v>16</v>
      </c>
      <c r="G1058" s="12" t="s">
        <v>31</v>
      </c>
      <c r="H1058" s="99" t="s">
        <v>232</v>
      </c>
      <c r="I1058" s="100" t="s">
        <v>1960</v>
      </c>
      <c r="J1058" s="12">
        <v>914</v>
      </c>
      <c r="K10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BOŚ.6743.914.2016.MS</v>
      </c>
      <c r="L1058" s="11">
        <v>42668</v>
      </c>
      <c r="M1058" s="12" t="s">
        <v>30</v>
      </c>
      <c r="N1058" s="88">
        <f>IF($F1058=dane!$B$8,6743+3,(IF($F1058=dane!$B$9,6743+4,(IF($F1058=dane!$B$10,6743+5,6743)))))</f>
        <v>6743</v>
      </c>
      <c r="O1058" s="106"/>
    </row>
    <row r="1059" spans="1:15" ht="60" x14ac:dyDescent="0.25">
      <c r="A1059" s="79">
        <f>IF(zgłoszenia[[#This Row],[ID]]&gt;0,A1058+1,"--")</f>
        <v>1055</v>
      </c>
      <c r="B1059" s="14" t="s">
        <v>36</v>
      </c>
      <c r="C1059" s="87">
        <v>18971</v>
      </c>
      <c r="D1059" s="13">
        <v>42642</v>
      </c>
      <c r="E1059" s="98" t="s">
        <v>64</v>
      </c>
      <c r="F1059" s="12" t="s">
        <v>82</v>
      </c>
      <c r="G1059" s="12" t="s">
        <v>28</v>
      </c>
      <c r="H1059" s="99" t="s">
        <v>122</v>
      </c>
      <c r="I1059" s="100" t="s">
        <v>1961</v>
      </c>
      <c r="J1059" s="12">
        <v>155</v>
      </c>
      <c r="K10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BOŚ.6746.155.2016.KŻ</v>
      </c>
      <c r="L1059" s="11">
        <v>42670</v>
      </c>
      <c r="M1059" s="12" t="s">
        <v>18</v>
      </c>
      <c r="N1059" s="88">
        <f>IF($F1059=dane!$B$8,6743+3,(IF($F1059=dane!$B$9,6743+4,(IF($F1059=dane!$B$10,6743+5,6743)))))</f>
        <v>6746</v>
      </c>
      <c r="O1059" s="106"/>
    </row>
    <row r="1060" spans="1:15" ht="60" x14ac:dyDescent="0.25">
      <c r="A1060" s="79">
        <f>IF(zgłoszenia[[#This Row],[ID]]&gt;0,A1059+1,"--")</f>
        <v>1056</v>
      </c>
      <c r="B1060" s="14" t="s">
        <v>37</v>
      </c>
      <c r="C1060" s="87">
        <v>19063</v>
      </c>
      <c r="D1060" s="13">
        <v>42643</v>
      </c>
      <c r="E1060" s="98" t="s">
        <v>1962</v>
      </c>
      <c r="F1060" s="12" t="s">
        <v>16</v>
      </c>
      <c r="G1060" s="12" t="s">
        <v>28</v>
      </c>
      <c r="H1060" s="99" t="s">
        <v>587</v>
      </c>
      <c r="I1060" s="100" t="s">
        <v>709</v>
      </c>
      <c r="J1060" s="12">
        <v>932</v>
      </c>
      <c r="K10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BOŚ.6743.932.2016.AŁ</v>
      </c>
      <c r="L1060" s="11">
        <v>42664</v>
      </c>
      <c r="M1060" s="12" t="s">
        <v>18</v>
      </c>
      <c r="N1060" s="88">
        <f>IF($F1060=dane!$B$8,6743+3,(IF($F1060=dane!$B$9,6743+4,(IF($F1060=dane!$B$10,6743+5,6743)))))</f>
        <v>6743</v>
      </c>
      <c r="O1060" s="106"/>
    </row>
    <row r="1061" spans="1:15" ht="60" x14ac:dyDescent="0.25">
      <c r="A1061" s="79">
        <f>IF(zgłoszenia[[#This Row],[ID]]&gt;0,A1060+1,"--")</f>
        <v>1057</v>
      </c>
      <c r="B1061" s="14" t="s">
        <v>37</v>
      </c>
      <c r="C1061" s="87">
        <v>19066</v>
      </c>
      <c r="D1061" s="13">
        <v>42643</v>
      </c>
      <c r="E1061" s="98" t="s">
        <v>1962</v>
      </c>
      <c r="F1061" s="12" t="s">
        <v>16</v>
      </c>
      <c r="G1061" s="12" t="s">
        <v>28</v>
      </c>
      <c r="H1061" s="99" t="s">
        <v>587</v>
      </c>
      <c r="I1061" s="100" t="s">
        <v>709</v>
      </c>
      <c r="J1061" s="12">
        <v>933</v>
      </c>
      <c r="K10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BOŚ.6743.933.2016.AŁ</v>
      </c>
      <c r="L1061" s="11">
        <v>42664</v>
      </c>
      <c r="M1061" s="12" t="s">
        <v>18</v>
      </c>
      <c r="N1061" s="88">
        <f>IF($F1061=dane!$B$8,6743+3,(IF($F1061=dane!$B$9,6743+4,(IF($F1061=dane!$B$10,6743+5,6743)))))</f>
        <v>6743</v>
      </c>
      <c r="O1061" s="106"/>
    </row>
    <row r="1062" spans="1:15" ht="120" x14ac:dyDescent="0.25">
      <c r="A1062" s="79">
        <f>IF(zgłoszenia[[#This Row],[ID]]&gt;0,A1061+1,"--")</f>
        <v>1058</v>
      </c>
      <c r="B1062" s="14" t="s">
        <v>43</v>
      </c>
      <c r="C1062" s="87">
        <v>19059</v>
      </c>
      <c r="D1062" s="13">
        <v>42643</v>
      </c>
      <c r="E1062" s="98" t="s">
        <v>1963</v>
      </c>
      <c r="F1062" s="12" t="s">
        <v>81</v>
      </c>
      <c r="G1062" s="12" t="s">
        <v>25</v>
      </c>
      <c r="H1062" s="99" t="s">
        <v>449</v>
      </c>
      <c r="I1062" s="100" t="s">
        <v>1964</v>
      </c>
      <c r="J1062" s="12">
        <v>972</v>
      </c>
      <c r="K10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BOŚ.6748.972.2016.ŁD</v>
      </c>
      <c r="L1062" s="11">
        <v>42713</v>
      </c>
      <c r="M1062" s="12" t="s">
        <v>18</v>
      </c>
      <c r="N1062" s="88">
        <f>IF($F1062=dane!$B$8,6743+3,(IF($F1062=dane!$B$9,6743+4,(IF($F1062=dane!$B$10,6743+5,6743)))))</f>
        <v>6748</v>
      </c>
      <c r="O1062" s="106"/>
    </row>
    <row r="1063" spans="1:15" ht="60" x14ac:dyDescent="0.25">
      <c r="A1063" s="79">
        <f>IF(zgłoszenia[[#This Row],[ID]]&gt;0,A1062+1,"--")</f>
        <v>1059</v>
      </c>
      <c r="B1063" s="14" t="s">
        <v>41</v>
      </c>
      <c r="C1063" s="87">
        <v>19036</v>
      </c>
      <c r="D1063" s="13">
        <v>42643</v>
      </c>
      <c r="E1063" s="98" t="s">
        <v>1948</v>
      </c>
      <c r="F1063" s="12" t="s">
        <v>16</v>
      </c>
      <c r="G1063" s="12" t="s">
        <v>17</v>
      </c>
      <c r="H1063" s="99" t="s">
        <v>1965</v>
      </c>
      <c r="I1063" s="100" t="s">
        <v>1966</v>
      </c>
      <c r="J1063" s="12">
        <v>921</v>
      </c>
      <c r="K10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BOŚ.6743.921.2016.IN</v>
      </c>
      <c r="L1063" s="11">
        <v>42671</v>
      </c>
      <c r="M1063" s="12" t="s">
        <v>18</v>
      </c>
      <c r="N1063" s="88">
        <f>IF($F1063=dane!$B$8,6743+3,(IF($F1063=dane!$B$9,6743+4,(IF($F1063=dane!$B$10,6743+5,6743)))))</f>
        <v>6743</v>
      </c>
      <c r="O1063" s="106"/>
    </row>
    <row r="1064" spans="1:15" ht="60" x14ac:dyDescent="0.25">
      <c r="A1064" s="79">
        <f>IF(zgłoszenia[[#This Row],[ID]]&gt;0,A1063+1,"--")</f>
        <v>1060</v>
      </c>
      <c r="B1064" s="14" t="s">
        <v>42</v>
      </c>
      <c r="C1064" s="87">
        <v>19035</v>
      </c>
      <c r="D1064" s="13">
        <v>42643</v>
      </c>
      <c r="E1064" s="98" t="s">
        <v>1967</v>
      </c>
      <c r="F1064" s="12" t="s">
        <v>16</v>
      </c>
      <c r="G1064" s="12" t="s">
        <v>31</v>
      </c>
      <c r="H1064" s="99" t="s">
        <v>185</v>
      </c>
      <c r="I1064" s="100" t="s">
        <v>694</v>
      </c>
      <c r="J1064" s="12">
        <v>915</v>
      </c>
      <c r="K1064" s="5" t="s">
        <v>2152</v>
      </c>
      <c r="L1064" s="11">
        <v>42670</v>
      </c>
      <c r="M1064" s="12" t="s">
        <v>18</v>
      </c>
      <c r="N1064" s="88">
        <f>IF($F1064=dane!$B$8,6743+3,(IF($F1064=dane!$B$9,6743+4,(IF($F1064=dane!$B$10,6743+5,6743)))))</f>
        <v>6743</v>
      </c>
      <c r="O1064" s="106"/>
    </row>
    <row r="1065" spans="1:15" ht="30" x14ac:dyDescent="0.25">
      <c r="A1065" s="79">
        <f>IF(zgłoszenia[[#This Row],[ID]]&gt;0,A1064+1,"--")</f>
        <v>1061</v>
      </c>
      <c r="B1065" s="14" t="s">
        <v>11</v>
      </c>
      <c r="C1065" s="87">
        <v>19051</v>
      </c>
      <c r="D1065" s="13">
        <v>42643</v>
      </c>
      <c r="E1065" s="98" t="s">
        <v>1417</v>
      </c>
      <c r="F1065" s="12" t="s">
        <v>19</v>
      </c>
      <c r="G1065" s="12" t="s">
        <v>29</v>
      </c>
      <c r="H1065" s="99" t="s">
        <v>29</v>
      </c>
      <c r="I1065" s="100" t="s">
        <v>1968</v>
      </c>
      <c r="J1065" s="12">
        <v>916</v>
      </c>
      <c r="K10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BOŚ.6743.916.2016.AA</v>
      </c>
      <c r="L1065" s="11">
        <v>42655</v>
      </c>
      <c r="M1065" s="12" t="s">
        <v>21</v>
      </c>
      <c r="N1065" s="88">
        <f>IF($F1065=dane!$B$8,6743+3,(IF($F1065=dane!$B$9,6743+4,(IF($F1065=dane!$B$10,6743+5,6743)))))</f>
        <v>6743</v>
      </c>
      <c r="O1065" s="106"/>
    </row>
    <row r="1066" spans="1:15" ht="60" customHeight="1" x14ac:dyDescent="0.25">
      <c r="A1066" s="79">
        <f>IF(zgłoszenia[[#This Row],[ID]]&gt;0,A1065+1,"--")</f>
        <v>1062</v>
      </c>
      <c r="B1066" s="14" t="s">
        <v>37</v>
      </c>
      <c r="C1066" s="87">
        <v>19068</v>
      </c>
      <c r="D1066" s="13">
        <v>42643</v>
      </c>
      <c r="E1066" s="98" t="s">
        <v>1969</v>
      </c>
      <c r="F1066" s="12" t="s">
        <v>16</v>
      </c>
      <c r="G1066" s="12" t="s">
        <v>28</v>
      </c>
      <c r="H1066" s="99" t="s">
        <v>28</v>
      </c>
      <c r="I1066" s="100" t="s">
        <v>1402</v>
      </c>
      <c r="J1066" s="12">
        <v>934</v>
      </c>
      <c r="K10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BOŚ.6743.934.2016.AŁ</v>
      </c>
      <c r="L1066" s="11">
        <v>42664</v>
      </c>
      <c r="M1066" s="12" t="s">
        <v>18</v>
      </c>
      <c r="N1066" s="88">
        <f>IF($F1066=dane!$B$8,6743+3,(IF($F1066=dane!$B$9,6743+4,(IF($F1066=dane!$B$10,6743+5,6743)))))</f>
        <v>6743</v>
      </c>
      <c r="O1066" s="106"/>
    </row>
    <row r="1067" spans="1:15" ht="60" x14ac:dyDescent="0.25">
      <c r="A1067" s="79">
        <f>IF(zgłoszenia[[#This Row],[ID]]&gt;0,A1066+1,"--")</f>
        <v>1063</v>
      </c>
      <c r="B1067" s="14" t="s">
        <v>43</v>
      </c>
      <c r="C1067" s="87">
        <v>19062</v>
      </c>
      <c r="D1067" s="13">
        <v>42643</v>
      </c>
      <c r="E1067" s="98" t="s">
        <v>64</v>
      </c>
      <c r="F1067" s="12" t="s">
        <v>82</v>
      </c>
      <c r="G1067" s="12" t="s">
        <v>20</v>
      </c>
      <c r="H1067" s="99" t="s">
        <v>246</v>
      </c>
      <c r="I1067" s="100" t="s">
        <v>1970</v>
      </c>
      <c r="J1067" s="12">
        <v>157</v>
      </c>
      <c r="K10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BOŚ.6746.157.2016.ŁD</v>
      </c>
      <c r="L1067" s="11">
        <v>42671</v>
      </c>
      <c r="M1067" s="12" t="s">
        <v>18</v>
      </c>
      <c r="N1067" s="88">
        <f>IF($F1067=dane!$B$8,6743+3,(IF($F1067=dane!$B$9,6743+4,(IF($F1067=dane!$B$10,6743+5,6743)))))</f>
        <v>6746</v>
      </c>
      <c r="O1067" s="106"/>
    </row>
    <row r="1068" spans="1:15" ht="30" customHeight="1" x14ac:dyDescent="0.25">
      <c r="A1068" s="79">
        <f>IF(zgłoszenia[[#This Row],[ID]]&gt;0,A1067+1,"--")</f>
        <v>1064</v>
      </c>
      <c r="B1068" s="14" t="s">
        <v>43</v>
      </c>
      <c r="C1068" s="87">
        <v>19057</v>
      </c>
      <c r="D1068" s="13">
        <v>42643</v>
      </c>
      <c r="E1068" s="98" t="s">
        <v>1963</v>
      </c>
      <c r="F1068" s="12" t="s">
        <v>81</v>
      </c>
      <c r="G1068" s="12" t="s">
        <v>25</v>
      </c>
      <c r="H1068" s="99" t="s">
        <v>449</v>
      </c>
      <c r="I1068" s="100" t="s">
        <v>1971</v>
      </c>
      <c r="J1068" s="12">
        <v>973</v>
      </c>
      <c r="K10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BOŚ.6748.973.2016.ŁD</v>
      </c>
      <c r="L1068" s="11">
        <v>42713</v>
      </c>
      <c r="M1068" s="12" t="s">
        <v>18</v>
      </c>
      <c r="N1068" s="88">
        <f>IF($F1068=dane!$B$8,6743+3,(IF($F1068=dane!$B$9,6743+4,(IF($F1068=dane!$B$10,6743+5,6743)))))</f>
        <v>6748</v>
      </c>
      <c r="O1068" s="106"/>
    </row>
    <row r="1069" spans="1:15" ht="60" x14ac:dyDescent="0.25">
      <c r="A1069" s="79">
        <f>IF(zgłoszenia[[#This Row],[ID]]&gt;0,A1068+1,"--")</f>
        <v>1065</v>
      </c>
      <c r="B1069" s="14" t="s">
        <v>1178</v>
      </c>
      <c r="C1069" s="87">
        <v>19166</v>
      </c>
      <c r="D1069" s="13">
        <v>42646</v>
      </c>
      <c r="E1069" s="98" t="s">
        <v>1972</v>
      </c>
      <c r="F1069" s="12" t="s">
        <v>16</v>
      </c>
      <c r="G1069" s="12" t="s">
        <v>32</v>
      </c>
      <c r="H1069" s="99" t="s">
        <v>67</v>
      </c>
      <c r="I1069" s="100" t="s">
        <v>1973</v>
      </c>
      <c r="J1069" s="12">
        <v>913</v>
      </c>
      <c r="K10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BOŚ.6743.913.2016.EJ</v>
      </c>
      <c r="L1069" s="11">
        <v>42669</v>
      </c>
      <c r="M1069" s="12" t="s">
        <v>18</v>
      </c>
      <c r="N1069" s="88">
        <f>IF($F1069=dane!$B$8,6743+3,(IF($F1069=dane!$B$9,6743+4,(IF($F1069=dane!$B$10,6743+5,6743)))))</f>
        <v>6743</v>
      </c>
      <c r="O1069" s="106"/>
    </row>
    <row r="1070" spans="1:15" ht="60" x14ac:dyDescent="0.25">
      <c r="A1070" s="79">
        <f>IF(zgłoszenia[[#This Row],[ID]]&gt;0,A1069+1,"--")</f>
        <v>1066</v>
      </c>
      <c r="B1070" s="14" t="s">
        <v>42</v>
      </c>
      <c r="C1070" s="87">
        <v>19270</v>
      </c>
      <c r="D1070" s="13">
        <v>42647</v>
      </c>
      <c r="E1070" s="98" t="s">
        <v>1974</v>
      </c>
      <c r="F1070" s="12" t="s">
        <v>16</v>
      </c>
      <c r="G1070" s="12" t="s">
        <v>31</v>
      </c>
      <c r="H1070" s="99" t="s">
        <v>810</v>
      </c>
      <c r="I1070" s="100" t="s">
        <v>1256</v>
      </c>
      <c r="J1070" s="12">
        <v>927</v>
      </c>
      <c r="K10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BOŚ.6743.927.2016.MS</v>
      </c>
      <c r="L1070" s="11">
        <v>42676</v>
      </c>
      <c r="M1070" s="12" t="s">
        <v>18</v>
      </c>
      <c r="N1070" s="88">
        <f>IF($F1070=dane!$B$8,6743+3,(IF($F1070=dane!$B$9,6743+4,(IF($F1070=dane!$B$10,6743+5,6743)))))</f>
        <v>6743</v>
      </c>
      <c r="O1070" s="106"/>
    </row>
    <row r="1071" spans="1:15" ht="60" x14ac:dyDescent="0.25">
      <c r="A1071" s="79">
        <f>IF(zgłoszenia[[#This Row],[ID]]&gt;0,A1070+1,"--")</f>
        <v>1067</v>
      </c>
      <c r="B1071" s="14" t="s">
        <v>42</v>
      </c>
      <c r="C1071" s="87">
        <v>19273</v>
      </c>
      <c r="D1071" s="13">
        <v>42647</v>
      </c>
      <c r="E1071" s="98" t="s">
        <v>1975</v>
      </c>
      <c r="F1071" s="12" t="s">
        <v>16</v>
      </c>
      <c r="G1071" s="12" t="s">
        <v>31</v>
      </c>
      <c r="H1071" s="99" t="s">
        <v>31</v>
      </c>
      <c r="I1071" s="100" t="s">
        <v>1976</v>
      </c>
      <c r="J1071" s="12">
        <v>926</v>
      </c>
      <c r="K10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BOŚ.6743.926.2016.MS</v>
      </c>
      <c r="L1071" s="11">
        <v>42676</v>
      </c>
      <c r="M1071" s="12" t="s">
        <v>18</v>
      </c>
      <c r="N1071" s="88">
        <f>IF($F1071=dane!$B$8,6743+3,(IF($F1071=dane!$B$9,6743+4,(IF($F1071=dane!$B$10,6743+5,6743)))))</f>
        <v>6743</v>
      </c>
      <c r="O1071" s="106"/>
    </row>
    <row r="1072" spans="1:15" ht="30" x14ac:dyDescent="0.25">
      <c r="A1072" s="79">
        <f>IF(zgłoszenia[[#This Row],[ID]]&gt;0,A1071+1,"--")</f>
        <v>1068</v>
      </c>
      <c r="B1072" s="14" t="s">
        <v>209</v>
      </c>
      <c r="C1072" s="87">
        <v>19274</v>
      </c>
      <c r="D1072" s="13">
        <v>42647</v>
      </c>
      <c r="E1072" s="98" t="s">
        <v>126</v>
      </c>
      <c r="F1072" s="12" t="s">
        <v>16</v>
      </c>
      <c r="G1072" s="12" t="s">
        <v>28</v>
      </c>
      <c r="H1072" s="99" t="s">
        <v>122</v>
      </c>
      <c r="I1072" s="100" t="s">
        <v>1977</v>
      </c>
      <c r="J1072" s="12">
        <v>924</v>
      </c>
      <c r="K10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BOŚ.6743.924.2016.SR</v>
      </c>
      <c r="L1072" s="11">
        <v>42677</v>
      </c>
      <c r="M1072" s="12" t="s">
        <v>21</v>
      </c>
      <c r="N1072" s="88">
        <f>IF($F1072=dane!$B$8,6743+3,(IF($F1072=dane!$B$9,6743+4,(IF($F1072=dane!$B$10,6743+5,6743)))))</f>
        <v>6743</v>
      </c>
      <c r="O1072" s="106"/>
    </row>
    <row r="1073" spans="1:15" ht="90" x14ac:dyDescent="0.25">
      <c r="A1073" s="79">
        <f>IF(zgłoszenia[[#This Row],[ID]]&gt;0,A1072+1,"--")</f>
        <v>1069</v>
      </c>
      <c r="B1073" s="14" t="s">
        <v>42</v>
      </c>
      <c r="C1073" s="87">
        <v>19275</v>
      </c>
      <c r="D1073" s="13">
        <v>42647</v>
      </c>
      <c r="E1073" s="98" t="s">
        <v>1978</v>
      </c>
      <c r="F1073" s="12" t="s">
        <v>16</v>
      </c>
      <c r="G1073" s="12" t="s">
        <v>31</v>
      </c>
      <c r="H1073" s="99" t="s">
        <v>739</v>
      </c>
      <c r="I1073" s="100" t="s">
        <v>1979</v>
      </c>
      <c r="J1073" s="12">
        <v>925</v>
      </c>
      <c r="K10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BOŚ.6743.925.2016.MS</v>
      </c>
      <c r="L1073" s="11">
        <v>42676</v>
      </c>
      <c r="M1073" s="12" t="s">
        <v>18</v>
      </c>
      <c r="N1073" s="88">
        <f>IF($F1073=dane!$B$8,6743+3,(IF($F1073=dane!$B$9,6743+4,(IF($F1073=dane!$B$10,6743+5,6743)))))</f>
        <v>6743</v>
      </c>
      <c r="O1073" s="106"/>
    </row>
    <row r="1074" spans="1:15" ht="60" x14ac:dyDescent="0.25">
      <c r="A1074" s="79">
        <f>IF(zgłoszenia[[#This Row],[ID]]&gt;0,A1073+1,"--")</f>
        <v>1070</v>
      </c>
      <c r="B1074" s="14" t="s">
        <v>1178</v>
      </c>
      <c r="C1074" s="87">
        <v>19282</v>
      </c>
      <c r="D1074" s="13">
        <v>42647</v>
      </c>
      <c r="E1074" s="98" t="s">
        <v>64</v>
      </c>
      <c r="F1074" s="12" t="s">
        <v>82</v>
      </c>
      <c r="G1074" s="12" t="s">
        <v>32</v>
      </c>
      <c r="H1074" s="99" t="s">
        <v>32</v>
      </c>
      <c r="I1074" s="100" t="s">
        <v>1980</v>
      </c>
      <c r="J1074" s="12">
        <v>152</v>
      </c>
      <c r="K10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BOŚ.6746.152.2016.EJ</v>
      </c>
      <c r="L1074" s="11">
        <v>42671</v>
      </c>
      <c r="M1074" s="12" t="s">
        <v>18</v>
      </c>
      <c r="N1074" s="88">
        <f>IF($F1074=dane!$B$8,6743+3,(IF($F1074=dane!$B$9,6743+4,(IF($F1074=dane!$B$10,6743+5,6743)))))</f>
        <v>6746</v>
      </c>
      <c r="O1074" s="106"/>
    </row>
    <row r="1075" spans="1:15" ht="60" x14ac:dyDescent="0.25">
      <c r="A1075" s="79">
        <f>IF(zgłoszenia[[#This Row],[ID]]&gt;0,A1074+1,"--")</f>
        <v>1071</v>
      </c>
      <c r="B1075" s="14" t="s">
        <v>37</v>
      </c>
      <c r="C1075" s="87">
        <v>19332</v>
      </c>
      <c r="D1075" s="13">
        <v>42648</v>
      </c>
      <c r="E1075" s="98" t="s">
        <v>1981</v>
      </c>
      <c r="F1075" s="12" t="s">
        <v>16</v>
      </c>
      <c r="G1075" s="12" t="s">
        <v>28</v>
      </c>
      <c r="H1075" s="99" t="s">
        <v>76</v>
      </c>
      <c r="I1075" s="100" t="s">
        <v>1982</v>
      </c>
      <c r="J1075" s="12">
        <v>935</v>
      </c>
      <c r="K10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BOŚ.6743.935.2016.AŁ</v>
      </c>
      <c r="L1075" s="11">
        <v>42664</v>
      </c>
      <c r="M1075" s="12" t="s">
        <v>18</v>
      </c>
      <c r="N1075" s="88">
        <f>IF($F1075=dane!$B$8,6743+3,(IF($F1075=dane!$B$9,6743+4,(IF($F1075=dane!$B$10,6743+5,6743)))))</f>
        <v>6743</v>
      </c>
      <c r="O1075" s="106"/>
    </row>
    <row r="1076" spans="1:15" ht="45" x14ac:dyDescent="0.25">
      <c r="A1076" s="79">
        <f>IF(zgłoszenia[[#This Row],[ID]]&gt;0,A1075+1,"--")</f>
        <v>1072</v>
      </c>
      <c r="B1076" s="14" t="s">
        <v>41</v>
      </c>
      <c r="C1076" s="87">
        <v>19253</v>
      </c>
      <c r="D1076" s="13">
        <v>42647</v>
      </c>
      <c r="E1076" s="98" t="s">
        <v>975</v>
      </c>
      <c r="F1076" s="12" t="s">
        <v>16</v>
      </c>
      <c r="G1076" s="12" t="s">
        <v>17</v>
      </c>
      <c r="H1076" s="99" t="s">
        <v>17</v>
      </c>
      <c r="I1076" s="100" t="s">
        <v>1983</v>
      </c>
      <c r="J1076" s="12">
        <v>923</v>
      </c>
      <c r="K10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BOŚ.6743.923.2016.IN</v>
      </c>
      <c r="L1076" s="11">
        <v>42688</v>
      </c>
      <c r="M1076" s="12" t="s">
        <v>2265</v>
      </c>
      <c r="N1076" s="88">
        <f>IF($F1076=dane!$B$8,6743+3,(IF($F1076=dane!$B$9,6743+4,(IF($F1076=dane!$B$10,6743+5,6743)))))</f>
        <v>6743</v>
      </c>
      <c r="O1076" s="106"/>
    </row>
    <row r="1077" spans="1:15" ht="60" x14ac:dyDescent="0.25">
      <c r="A1077" s="79">
        <f>IF(zgłoszenia[[#This Row],[ID]]&gt;0,A1076+1,"--")</f>
        <v>1073</v>
      </c>
      <c r="B1077" s="14" t="s">
        <v>11</v>
      </c>
      <c r="C1077" s="87">
        <v>19211</v>
      </c>
      <c r="D1077" s="13">
        <v>42647</v>
      </c>
      <c r="E1077" s="98" t="s">
        <v>1984</v>
      </c>
      <c r="F1077" s="12" t="s">
        <v>22</v>
      </c>
      <c r="G1077" s="12" t="s">
        <v>29</v>
      </c>
      <c r="H1077" s="99" t="s">
        <v>1819</v>
      </c>
      <c r="I1077" s="100" t="s">
        <v>1212</v>
      </c>
      <c r="J1077" s="12">
        <v>922</v>
      </c>
      <c r="K10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BOŚ.6743.922.2016.AA</v>
      </c>
      <c r="L1077" s="11">
        <v>42660</v>
      </c>
      <c r="M1077" s="12" t="s">
        <v>18</v>
      </c>
      <c r="N1077" s="88">
        <f>IF($F1077=dane!$B$8,6743+3,(IF($F1077=dane!$B$9,6743+4,(IF($F1077=dane!$B$10,6743+5,6743)))))</f>
        <v>6743</v>
      </c>
      <c r="O1077" s="106"/>
    </row>
    <row r="1078" spans="1:15" ht="60" x14ac:dyDescent="0.25">
      <c r="A1078" s="79">
        <f>IF(zgłoszenia[[#This Row],[ID]]&gt;0,A1077+1,"--")</f>
        <v>1074</v>
      </c>
      <c r="B1078" s="14" t="s">
        <v>42</v>
      </c>
      <c r="C1078" s="87">
        <v>19349</v>
      </c>
      <c r="D1078" s="13">
        <v>42648</v>
      </c>
      <c r="E1078" s="98" t="s">
        <v>1985</v>
      </c>
      <c r="F1078" s="12" t="s">
        <v>22</v>
      </c>
      <c r="G1078" s="12" t="s">
        <v>31</v>
      </c>
      <c r="H1078" s="99" t="s">
        <v>31</v>
      </c>
      <c r="I1078" s="100" t="s">
        <v>1986</v>
      </c>
      <c r="J1078" s="12">
        <v>928</v>
      </c>
      <c r="K10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BOŚ.6743.928.2016.MS</v>
      </c>
      <c r="L1078" s="11">
        <v>42677</v>
      </c>
      <c r="M1078" s="12" t="s">
        <v>18</v>
      </c>
      <c r="N1078" s="88">
        <f>IF($F1078=dane!$B$8,6743+3,(IF($F1078=dane!$B$9,6743+4,(IF($F1078=dane!$B$10,6743+5,6743)))))</f>
        <v>6743</v>
      </c>
      <c r="O1078" s="106"/>
    </row>
    <row r="1079" spans="1:15" ht="120" x14ac:dyDescent="0.25">
      <c r="A1079" s="79">
        <f>IF(zgłoszenia[[#This Row],[ID]]&gt;0,A1078+1,"--")</f>
        <v>1075</v>
      </c>
      <c r="B1079" s="14" t="s">
        <v>209</v>
      </c>
      <c r="C1079" s="87">
        <v>19444</v>
      </c>
      <c r="D1079" s="13">
        <v>42650</v>
      </c>
      <c r="E1079" s="98" t="s">
        <v>1987</v>
      </c>
      <c r="F1079" s="12" t="s">
        <v>16</v>
      </c>
      <c r="G1079" s="12" t="s">
        <v>28</v>
      </c>
      <c r="H1079" s="99" t="s">
        <v>122</v>
      </c>
      <c r="I1079" s="100" t="s">
        <v>1988</v>
      </c>
      <c r="J1079" s="12">
        <v>929</v>
      </c>
      <c r="K10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BOŚ.6743.929.2016.SR</v>
      </c>
      <c r="L1079" s="11">
        <v>42656</v>
      </c>
      <c r="M1079" s="12" t="s">
        <v>18</v>
      </c>
      <c r="N1079" s="88">
        <f>IF($F1079=dane!$B$8,6743+3,(IF($F1079=dane!$B$9,6743+4,(IF($F1079=dane!$B$10,6743+5,6743)))))</f>
        <v>6743</v>
      </c>
      <c r="O1079" s="106"/>
    </row>
    <row r="1080" spans="1:15" ht="60" x14ac:dyDescent="0.25">
      <c r="A1080" s="79">
        <f>IF(zgłoszenia[[#This Row],[ID]]&gt;0,A1079+1,"--")</f>
        <v>1076</v>
      </c>
      <c r="B1080" s="14" t="s">
        <v>1178</v>
      </c>
      <c r="C1080" s="87">
        <v>19424</v>
      </c>
      <c r="D1080" s="13">
        <v>42649</v>
      </c>
      <c r="E1080" s="98" t="s">
        <v>312</v>
      </c>
      <c r="F1080" s="12" t="s">
        <v>16</v>
      </c>
      <c r="G1080" s="12" t="s">
        <v>32</v>
      </c>
      <c r="H1080" s="99" t="s">
        <v>32</v>
      </c>
      <c r="I1080" s="100" t="s">
        <v>1989</v>
      </c>
      <c r="J1080" s="12">
        <v>930</v>
      </c>
      <c r="K10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BOŚ.6743.930.2016.EJ</v>
      </c>
      <c r="L1080" s="11">
        <v>42669</v>
      </c>
      <c r="M1080" s="12" t="s">
        <v>18</v>
      </c>
      <c r="N1080" s="88">
        <f>IF($F1080=dane!$B$8,6743+3,(IF($F1080=dane!$B$9,6743+4,(IF($F1080=dane!$B$10,6743+5,6743)))))</f>
        <v>6743</v>
      </c>
      <c r="O1080" s="106"/>
    </row>
    <row r="1081" spans="1:15" ht="60" x14ac:dyDescent="0.25">
      <c r="A1081" s="79">
        <f>IF(zgłoszenia[[#This Row],[ID]]&gt;0,A1080+1,"--")</f>
        <v>1077</v>
      </c>
      <c r="B1081" s="14" t="s">
        <v>11</v>
      </c>
      <c r="C1081" s="87">
        <v>19422</v>
      </c>
      <c r="D1081" s="13">
        <v>42649</v>
      </c>
      <c r="E1081" s="98" t="s">
        <v>1990</v>
      </c>
      <c r="F1081" s="12" t="s">
        <v>16</v>
      </c>
      <c r="G1081" s="12" t="s">
        <v>29</v>
      </c>
      <c r="H1081" s="99" t="s">
        <v>1991</v>
      </c>
      <c r="I1081" s="100" t="s">
        <v>1992</v>
      </c>
      <c r="J1081" s="12">
        <v>931</v>
      </c>
      <c r="K10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BOŚ.6743.931.2016.AA</v>
      </c>
      <c r="L1081" s="11">
        <v>42681</v>
      </c>
      <c r="M1081" s="12" t="s">
        <v>18</v>
      </c>
      <c r="N1081" s="88">
        <f>IF($F1081=dane!$B$8,6743+3,(IF($F1081=dane!$B$9,6743+4,(IF($F1081=dane!$B$10,6743+5,6743)))))</f>
        <v>6743</v>
      </c>
      <c r="O1081" s="106"/>
    </row>
    <row r="1082" spans="1:15" ht="60" x14ac:dyDescent="0.25">
      <c r="A1082" s="79">
        <f>IF(zgłoszenia[[#This Row],[ID]]&gt;0,A1081+1,"--")</f>
        <v>1078</v>
      </c>
      <c r="B1082" s="14" t="s">
        <v>1862</v>
      </c>
      <c r="C1082" s="87">
        <v>19534</v>
      </c>
      <c r="D1082" s="13">
        <v>42650</v>
      </c>
      <c r="E1082" s="98" t="s">
        <v>312</v>
      </c>
      <c r="F1082" s="12" t="s">
        <v>16</v>
      </c>
      <c r="G1082" s="12" t="s">
        <v>25</v>
      </c>
      <c r="H1082" s="99" t="s">
        <v>868</v>
      </c>
      <c r="I1082" s="100" t="s">
        <v>1993</v>
      </c>
      <c r="J1082" s="12">
        <v>943</v>
      </c>
      <c r="K10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BOŚ.6743.943.2016.WK</v>
      </c>
      <c r="L1082" s="11">
        <v>42674</v>
      </c>
      <c r="M1082" s="12" t="s">
        <v>18</v>
      </c>
      <c r="N1082" s="88">
        <f>IF($F1082=dane!$B$8,6743+3,(IF($F1082=dane!$B$9,6743+4,(IF($F1082=dane!$B$10,6743+5,6743)))))</f>
        <v>6743</v>
      </c>
      <c r="O1082" s="106"/>
    </row>
    <row r="1083" spans="1:15" ht="60" x14ac:dyDescent="0.25">
      <c r="A1083" s="79">
        <f>IF(zgłoszenia[[#This Row],[ID]]&gt;0,A1082+1,"--")</f>
        <v>1079</v>
      </c>
      <c r="B1083" s="14" t="s">
        <v>1862</v>
      </c>
      <c r="C1083" s="87">
        <v>19535</v>
      </c>
      <c r="D1083" s="13">
        <v>42650</v>
      </c>
      <c r="E1083" s="98" t="s">
        <v>312</v>
      </c>
      <c r="F1083" s="12" t="s">
        <v>16</v>
      </c>
      <c r="G1083" s="12" t="s">
        <v>25</v>
      </c>
      <c r="H1083" s="99" t="s">
        <v>868</v>
      </c>
      <c r="I1083" s="100" t="s">
        <v>1994</v>
      </c>
      <c r="J1083" s="12">
        <v>942</v>
      </c>
      <c r="K10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BOŚ.6743.942.2016.WK</v>
      </c>
      <c r="L1083" s="11">
        <v>42674</v>
      </c>
      <c r="M1083" s="12" t="s">
        <v>18</v>
      </c>
      <c r="N1083" s="88">
        <f>IF($F1083=dane!$B$8,6743+3,(IF($F1083=dane!$B$9,6743+4,(IF($F1083=dane!$B$10,6743+5,6743)))))</f>
        <v>6743</v>
      </c>
      <c r="O1083" s="106"/>
    </row>
    <row r="1084" spans="1:15" ht="30" x14ac:dyDescent="0.25">
      <c r="A1084" s="79">
        <f>IF(zgłoszenia[[#This Row],[ID]]&gt;0,A1083+1,"--")</f>
        <v>1080</v>
      </c>
      <c r="B1084" s="14" t="s">
        <v>37</v>
      </c>
      <c r="C1084" s="87">
        <v>19533</v>
      </c>
      <c r="D1084" s="13">
        <v>42650</v>
      </c>
      <c r="E1084" s="98" t="s">
        <v>946</v>
      </c>
      <c r="F1084" s="12" t="s">
        <v>16</v>
      </c>
      <c r="G1084" s="12" t="s">
        <v>28</v>
      </c>
      <c r="H1084" s="99" t="s">
        <v>28</v>
      </c>
      <c r="I1084" s="100" t="s">
        <v>1995</v>
      </c>
      <c r="J1084" s="12">
        <v>939</v>
      </c>
      <c r="K10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BOŚ.6743.939.2016.AŁ</v>
      </c>
      <c r="L1084" s="11">
        <v>42664</v>
      </c>
      <c r="M1084" s="12" t="s">
        <v>30</v>
      </c>
      <c r="N1084" s="88">
        <f>IF($F1084=dane!$B$8,6743+3,(IF($F1084=dane!$B$9,6743+4,(IF($F1084=dane!$B$10,6743+5,6743)))))</f>
        <v>6743</v>
      </c>
      <c r="O1084" s="106"/>
    </row>
    <row r="1085" spans="1:15" ht="30" x14ac:dyDescent="0.25">
      <c r="A1085" s="79">
        <f>IF(zgłoszenia[[#This Row],[ID]]&gt;0,A1084+1,"--")</f>
        <v>1081</v>
      </c>
      <c r="B1085" s="14" t="s">
        <v>37</v>
      </c>
      <c r="C1085" s="87">
        <v>19532</v>
      </c>
      <c r="D1085" s="13">
        <v>42650</v>
      </c>
      <c r="E1085" s="98" t="s">
        <v>1996</v>
      </c>
      <c r="F1085" s="12" t="s">
        <v>16</v>
      </c>
      <c r="G1085" s="12" t="s">
        <v>28</v>
      </c>
      <c r="H1085" s="99" t="s">
        <v>129</v>
      </c>
      <c r="I1085" s="100" t="s">
        <v>1997</v>
      </c>
      <c r="J1085" s="12">
        <v>938</v>
      </c>
      <c r="K10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BOŚ.6743.938.2016.AŁ</v>
      </c>
      <c r="L1085" s="11">
        <v>42664</v>
      </c>
      <c r="M1085" s="12" t="s">
        <v>30</v>
      </c>
      <c r="N1085" s="88">
        <f>IF($F1085=dane!$B$8,6743+3,(IF($F1085=dane!$B$9,6743+4,(IF($F1085=dane!$B$10,6743+5,6743)))))</f>
        <v>6743</v>
      </c>
      <c r="O1085" s="106"/>
    </row>
    <row r="1086" spans="1:15" ht="60" x14ac:dyDescent="0.25">
      <c r="A1086" s="79">
        <f>IF(zgłoszenia[[#This Row],[ID]]&gt;0,A1085+1,"--")</f>
        <v>1082</v>
      </c>
      <c r="B1086" s="14" t="s">
        <v>37</v>
      </c>
      <c r="C1086" s="87">
        <v>19530</v>
      </c>
      <c r="D1086" s="13">
        <v>42650</v>
      </c>
      <c r="E1086" s="98" t="s">
        <v>1998</v>
      </c>
      <c r="F1086" s="12" t="s">
        <v>16</v>
      </c>
      <c r="G1086" s="12" t="s">
        <v>28</v>
      </c>
      <c r="H1086" s="99" t="s">
        <v>129</v>
      </c>
      <c r="I1086" s="100" t="s">
        <v>1999</v>
      </c>
      <c r="J1086" s="12">
        <v>937</v>
      </c>
      <c r="K10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BOŚ.6743.937.2016.AŁ</v>
      </c>
      <c r="L1086" s="11">
        <v>42670</v>
      </c>
      <c r="M1086" s="12" t="s">
        <v>18</v>
      </c>
      <c r="N1086" s="88">
        <f>IF($F1086=dane!$B$8,6743+3,(IF($F1086=dane!$B$9,6743+4,(IF($F1086=dane!$B$10,6743+5,6743)))))</f>
        <v>6743</v>
      </c>
      <c r="O1086" s="106"/>
    </row>
    <row r="1087" spans="1:15" ht="45" x14ac:dyDescent="0.25">
      <c r="A1087" s="79">
        <f>IF(zgłoszenia[[#This Row],[ID]]&gt;0,A1086+1,"--")</f>
        <v>1083</v>
      </c>
      <c r="B1087" s="14" t="s">
        <v>37</v>
      </c>
      <c r="C1087" s="87">
        <v>19529</v>
      </c>
      <c r="D1087" s="13">
        <v>42650</v>
      </c>
      <c r="E1087" s="98" t="s">
        <v>1998</v>
      </c>
      <c r="F1087" s="12" t="s">
        <v>16</v>
      </c>
      <c r="G1087" s="12" t="s">
        <v>28</v>
      </c>
      <c r="H1087" s="99" t="s">
        <v>122</v>
      </c>
      <c r="I1087" s="100" t="s">
        <v>2000</v>
      </c>
      <c r="J1087" s="12">
        <v>936</v>
      </c>
      <c r="K10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BOŚ.6743.936.2016.AŁ</v>
      </c>
      <c r="L1087" s="11">
        <v>42660</v>
      </c>
      <c r="M1087" s="12" t="s">
        <v>60</v>
      </c>
      <c r="N1087" s="88">
        <f>IF($F1087=dane!$B$8,6743+3,(IF($F1087=dane!$B$9,6743+4,(IF($F1087=dane!$B$10,6743+5,6743)))))</f>
        <v>6743</v>
      </c>
      <c r="O1087" s="106"/>
    </row>
    <row r="1088" spans="1:15" ht="60" x14ac:dyDescent="0.25">
      <c r="A1088" s="79">
        <f>IF(zgłoszenia[[#This Row],[ID]]&gt;0,A1087+1,"--")</f>
        <v>1084</v>
      </c>
      <c r="B1088" s="14" t="s">
        <v>37</v>
      </c>
      <c r="C1088" s="87">
        <v>19537</v>
      </c>
      <c r="D1088" s="13">
        <v>42650</v>
      </c>
      <c r="E1088" s="98" t="s">
        <v>64</v>
      </c>
      <c r="F1088" s="12" t="s">
        <v>82</v>
      </c>
      <c r="G1088" s="12" t="s">
        <v>28</v>
      </c>
      <c r="H1088" s="99" t="s">
        <v>129</v>
      </c>
      <c r="I1088" s="100" t="s">
        <v>2002</v>
      </c>
      <c r="J1088" s="12">
        <v>156</v>
      </c>
      <c r="K10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BOŚ.6746.156.2016.AŁ</v>
      </c>
      <c r="L1088" s="11">
        <v>42696</v>
      </c>
      <c r="M1088" s="12" t="s">
        <v>18</v>
      </c>
      <c r="N1088" s="88">
        <f>IF($F1088=dane!$B$8,6743+3,(IF($F1088=dane!$B$9,6743+4,(IF($F1088=dane!$B$10,6743+5,6743)))))</f>
        <v>6746</v>
      </c>
      <c r="O1088" s="106"/>
    </row>
    <row r="1089" spans="1:15" ht="120" x14ac:dyDescent="0.25">
      <c r="A1089" s="79">
        <f>IF(zgłoszenia[[#This Row],[ID]]&gt;0,A1088+1,"--")</f>
        <v>1085</v>
      </c>
      <c r="B1089" s="14" t="s">
        <v>11</v>
      </c>
      <c r="C1089" s="87">
        <v>19617</v>
      </c>
      <c r="D1089" s="13">
        <v>42653</v>
      </c>
      <c r="E1089" s="98" t="s">
        <v>2003</v>
      </c>
      <c r="F1089" s="12" t="s">
        <v>24</v>
      </c>
      <c r="G1089" s="12" t="s">
        <v>23</v>
      </c>
      <c r="H1089" s="99" t="s">
        <v>2147</v>
      </c>
      <c r="I1089" s="100" t="s">
        <v>2004</v>
      </c>
      <c r="J1089" s="12">
        <v>944</v>
      </c>
      <c r="K10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BOŚ.6743.944.2016.AA</v>
      </c>
      <c r="L1089" s="11">
        <v>42670</v>
      </c>
      <c r="M1089" s="12" t="s">
        <v>21</v>
      </c>
      <c r="N1089" s="88">
        <f>IF($F1089=dane!$B$8,6743+3,(IF($F1089=dane!$B$9,6743+4,(IF($F1089=dane!$B$10,6743+5,6743)))))</f>
        <v>6743</v>
      </c>
      <c r="O1089" s="106"/>
    </row>
    <row r="1090" spans="1:15" ht="60" x14ac:dyDescent="0.25">
      <c r="A1090" s="79">
        <f>IF(zgłoszenia[[#This Row],[ID]]&gt;0,A1089+1,"--")</f>
        <v>1086</v>
      </c>
      <c r="B1090" s="14" t="s">
        <v>1178</v>
      </c>
      <c r="C1090" s="87">
        <v>19610</v>
      </c>
      <c r="D1090" s="13">
        <v>42653</v>
      </c>
      <c r="E1090" s="98" t="s">
        <v>64</v>
      </c>
      <c r="F1090" s="12" t="s">
        <v>82</v>
      </c>
      <c r="G1090" s="12" t="s">
        <v>32</v>
      </c>
      <c r="H1090" s="99" t="s">
        <v>32</v>
      </c>
      <c r="I1090" s="100" t="s">
        <v>2005</v>
      </c>
      <c r="J1090" s="12">
        <v>154</v>
      </c>
      <c r="K10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BOŚ.6746.154.2016.EJ</v>
      </c>
      <c r="L1090" s="11">
        <v>42671</v>
      </c>
      <c r="M1090" s="12" t="s">
        <v>18</v>
      </c>
      <c r="N1090" s="145">
        <f>IF($F1090=dane!$B$8,6743+3,(IF($F1090=dane!$B$9,6743+4,(IF($F1090=dane!$B$10,6743+5,6743)))))</f>
        <v>6746</v>
      </c>
      <c r="O1090" s="106"/>
    </row>
    <row r="1091" spans="1:15" ht="60" x14ac:dyDescent="0.25">
      <c r="A1091" s="79">
        <f>IF(zgłoszenia[[#This Row],[ID]]&gt;0,A1090+1,"--")</f>
        <v>1087</v>
      </c>
      <c r="B1091" s="14" t="s">
        <v>41</v>
      </c>
      <c r="C1091" s="87">
        <v>19733</v>
      </c>
      <c r="D1091" s="13">
        <v>42654</v>
      </c>
      <c r="E1091" s="98" t="s">
        <v>1479</v>
      </c>
      <c r="F1091" s="12" t="s">
        <v>16</v>
      </c>
      <c r="G1091" s="12" t="s">
        <v>17</v>
      </c>
      <c r="H1091" s="99" t="s">
        <v>1703</v>
      </c>
      <c r="I1091" s="100" t="s">
        <v>2006</v>
      </c>
      <c r="J1091" s="12">
        <v>941</v>
      </c>
      <c r="K10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BOŚ.6743.941.2016.IN</v>
      </c>
      <c r="L1091" s="11">
        <v>42716</v>
      </c>
      <c r="M1091" s="12" t="s">
        <v>18</v>
      </c>
      <c r="N1091" s="88">
        <f>IF($F1091=dane!$B$8,6743+3,(IF($F1091=dane!$B$9,6743+4,(IF($F1091=dane!$B$10,6743+5,6743)))))</f>
        <v>6743</v>
      </c>
      <c r="O1091" s="106"/>
    </row>
    <row r="1092" spans="1:15" ht="60" x14ac:dyDescent="0.25">
      <c r="A1092" s="79">
        <f>IF(zgłoszenia[[#This Row],[ID]]&gt;0,A1091+1,"--")</f>
        <v>1088</v>
      </c>
      <c r="B1092" s="14" t="s">
        <v>42</v>
      </c>
      <c r="C1092" s="87">
        <v>19655</v>
      </c>
      <c r="D1092" s="13">
        <v>42653</v>
      </c>
      <c r="E1092" s="98" t="s">
        <v>616</v>
      </c>
      <c r="F1092" s="12" t="s">
        <v>16</v>
      </c>
      <c r="G1092" s="12" t="s">
        <v>31</v>
      </c>
      <c r="H1092" s="99" t="s">
        <v>147</v>
      </c>
      <c r="I1092" s="100" t="s">
        <v>198</v>
      </c>
      <c r="J1092" s="12">
        <v>945</v>
      </c>
      <c r="K10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BOŚ.6743.945.2016.MS</v>
      </c>
      <c r="L1092" s="11">
        <v>42681</v>
      </c>
      <c r="M1092" s="12" t="s">
        <v>18</v>
      </c>
      <c r="N1092" s="88">
        <f>IF($F1092=dane!$B$8,6743+3,(IF($F1092=dane!$B$9,6743+4,(IF($F1092=dane!$B$10,6743+5,6743)))))</f>
        <v>6743</v>
      </c>
      <c r="O1092" s="106"/>
    </row>
    <row r="1093" spans="1:15" ht="60" x14ac:dyDescent="0.25">
      <c r="A1093" s="79">
        <f>IF(zgłoszenia[[#This Row],[ID]]&gt;0,A1092+1,"--")</f>
        <v>1089</v>
      </c>
      <c r="B1093" s="14" t="s">
        <v>41</v>
      </c>
      <c r="C1093" s="87">
        <v>19814</v>
      </c>
      <c r="D1093" s="13">
        <v>42655</v>
      </c>
      <c r="E1093" s="98" t="s">
        <v>1612</v>
      </c>
      <c r="F1093" s="12" t="s">
        <v>16</v>
      </c>
      <c r="G1093" s="12" t="s">
        <v>17</v>
      </c>
      <c r="H1093" s="99" t="s">
        <v>1768</v>
      </c>
      <c r="I1093" s="100" t="s">
        <v>2007</v>
      </c>
      <c r="J1093" s="12">
        <v>950</v>
      </c>
      <c r="K10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BOŚ.6743.950.2016.IN</v>
      </c>
      <c r="L1093" s="11">
        <v>42684</v>
      </c>
      <c r="M1093" s="12" t="s">
        <v>18</v>
      </c>
      <c r="N1093" s="88">
        <f>IF($F1093=dane!$B$8,6743+3,(IF($F1093=dane!$B$9,6743+4,(IF($F1093=dane!$B$10,6743+5,6743)))))</f>
        <v>6743</v>
      </c>
      <c r="O1093" s="106"/>
    </row>
    <row r="1094" spans="1:15" ht="60" x14ac:dyDescent="0.25">
      <c r="A1094" s="79">
        <f>IF(zgłoszenia[[#This Row],[ID]]&gt;0,A1093+1,"--")</f>
        <v>1090</v>
      </c>
      <c r="B1094" s="14" t="s">
        <v>42</v>
      </c>
      <c r="C1094" s="87">
        <v>19854</v>
      </c>
      <c r="D1094" s="13">
        <v>42655</v>
      </c>
      <c r="E1094" s="98" t="s">
        <v>1549</v>
      </c>
      <c r="F1094" s="12" t="s">
        <v>16</v>
      </c>
      <c r="G1094" s="12" t="s">
        <v>31</v>
      </c>
      <c r="H1094" s="99" t="s">
        <v>31</v>
      </c>
      <c r="I1094" s="100" t="s">
        <v>2008</v>
      </c>
      <c r="J1094" s="12">
        <v>949</v>
      </c>
      <c r="K10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BOŚ.6743.949.2016.MS</v>
      </c>
      <c r="L1094" s="11">
        <v>42681</v>
      </c>
      <c r="M1094" s="12" t="s">
        <v>18</v>
      </c>
      <c r="N1094" s="88">
        <f>IF($F1094=dane!$B$8,6743+3,(IF($F1094=dane!$B$9,6743+4,(IF($F1094=dane!$B$10,6743+5,6743)))))</f>
        <v>6743</v>
      </c>
      <c r="O1094" s="106"/>
    </row>
    <row r="1095" spans="1:15" ht="60" x14ac:dyDescent="0.25">
      <c r="A1095" s="79">
        <f>IF(zgłoszenia[[#This Row],[ID]]&gt;0,A1094+1,"--")</f>
        <v>1091</v>
      </c>
      <c r="B1095" s="14" t="s">
        <v>11</v>
      </c>
      <c r="C1095" s="87">
        <v>19929</v>
      </c>
      <c r="D1095" s="13">
        <v>42656</v>
      </c>
      <c r="E1095" s="98" t="s">
        <v>2009</v>
      </c>
      <c r="F1095" s="12" t="s">
        <v>24</v>
      </c>
      <c r="G1095" s="12" t="s">
        <v>23</v>
      </c>
      <c r="H1095" s="99" t="s">
        <v>1799</v>
      </c>
      <c r="I1095" s="100" t="s">
        <v>2010</v>
      </c>
      <c r="J1095" s="12">
        <v>947</v>
      </c>
      <c r="K10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BOŚ.6743.947.2016.AA</v>
      </c>
      <c r="L1095" s="11">
        <v>42670</v>
      </c>
      <c r="M1095" s="12" t="s">
        <v>18</v>
      </c>
      <c r="N1095" s="88">
        <f>IF($F1095=dane!$B$8,6743+3,(IF($F1095=dane!$B$9,6743+4,(IF($F1095=dane!$B$10,6743+5,6743)))))</f>
        <v>6743</v>
      </c>
      <c r="O1095" s="106"/>
    </row>
    <row r="1096" spans="1:15" ht="60" x14ac:dyDescent="0.25">
      <c r="A1096" s="79">
        <f>IF(zgłoszenia[[#This Row],[ID]]&gt;0,A1095+1,"--")</f>
        <v>1092</v>
      </c>
      <c r="B1096" s="14" t="s">
        <v>209</v>
      </c>
      <c r="C1096" s="87">
        <v>19950</v>
      </c>
      <c r="D1096" s="13">
        <v>42656</v>
      </c>
      <c r="E1096" s="98" t="s">
        <v>2011</v>
      </c>
      <c r="F1096" s="12" t="s">
        <v>27</v>
      </c>
      <c r="G1096" s="12" t="s">
        <v>23</v>
      </c>
      <c r="H1096" s="99" t="s">
        <v>432</v>
      </c>
      <c r="I1096" s="100" t="s">
        <v>2028</v>
      </c>
      <c r="J1096" s="12">
        <v>964</v>
      </c>
      <c r="K10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BOŚ.6743.964.2016.SR</v>
      </c>
      <c r="L1096" s="11">
        <v>42671</v>
      </c>
      <c r="M1096" s="12" t="s">
        <v>18</v>
      </c>
      <c r="N1096" s="88">
        <f>IF($F1096=dane!$B$8,6743+3,(IF($F1096=dane!$B$9,6743+4,(IF($F1096=dane!$B$10,6743+5,6743)))))</f>
        <v>6743</v>
      </c>
      <c r="O1096" s="106"/>
    </row>
    <row r="1097" spans="1:15" ht="60" x14ac:dyDescent="0.25">
      <c r="A1097" s="79">
        <f>IF(zgłoszenia[[#This Row],[ID]]&gt;0,A1096+1,"--")</f>
        <v>1093</v>
      </c>
      <c r="B1097" s="14" t="s">
        <v>1862</v>
      </c>
      <c r="C1097" s="87">
        <v>19951</v>
      </c>
      <c r="D1097" s="13">
        <v>42656</v>
      </c>
      <c r="E1097" s="98" t="s">
        <v>1417</v>
      </c>
      <c r="F1097" s="12" t="s">
        <v>19</v>
      </c>
      <c r="G1097" s="12" t="s">
        <v>28</v>
      </c>
      <c r="H1097" s="99" t="s">
        <v>76</v>
      </c>
      <c r="I1097" s="100" t="s">
        <v>2012</v>
      </c>
      <c r="J1097" s="12">
        <v>969</v>
      </c>
      <c r="K10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BOŚ.6743.969.2016.WK</v>
      </c>
      <c r="L1097" s="11">
        <v>42699</v>
      </c>
      <c r="M1097" s="12" t="s">
        <v>26</v>
      </c>
      <c r="N1097" s="88">
        <f>IF($F1097=dane!$B$8,6743+3,(IF($F1097=dane!$B$9,6743+4,(IF($F1097=dane!$B$10,6743+5,6743)))))</f>
        <v>6743</v>
      </c>
      <c r="O1097" s="106"/>
    </row>
    <row r="1098" spans="1:15" ht="60" x14ac:dyDescent="0.25">
      <c r="A1098" s="79">
        <f>IF(zgłoszenia[[#This Row],[ID]]&gt;0,A1097+1,"--")</f>
        <v>1094</v>
      </c>
      <c r="B1098" s="14" t="s">
        <v>37</v>
      </c>
      <c r="C1098" s="87">
        <v>20050</v>
      </c>
      <c r="D1098" s="13">
        <v>42657</v>
      </c>
      <c r="E1098" s="98" t="s">
        <v>151</v>
      </c>
      <c r="F1098" s="12" t="s">
        <v>16</v>
      </c>
      <c r="G1098" s="12" t="s">
        <v>28</v>
      </c>
      <c r="H1098" s="99" t="s">
        <v>635</v>
      </c>
      <c r="I1098" s="100" t="s">
        <v>2013</v>
      </c>
      <c r="J1098" s="12">
        <v>954</v>
      </c>
      <c r="K10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BOŚ.6743.954.2016.AŁ</v>
      </c>
      <c r="L1098" s="11">
        <v>42711</v>
      </c>
      <c r="M1098" s="12" t="s">
        <v>18</v>
      </c>
      <c r="N1098" s="145">
        <f>IF($F1098=dane!$B$8,6743+3,(IF($F1098=dane!$B$9,6743+4,(IF($F1098=dane!$B$10,6743+5,6743)))))</f>
        <v>6743</v>
      </c>
      <c r="O1098" s="106"/>
    </row>
    <row r="1099" spans="1:15" ht="30" x14ac:dyDescent="0.25">
      <c r="A1099" s="79">
        <f>IF(zgłoszenia[[#This Row],[ID]]&gt;0,A1098+1,"--")</f>
        <v>1095</v>
      </c>
      <c r="B1099" s="14" t="s">
        <v>41</v>
      </c>
      <c r="C1099" s="87">
        <v>20057</v>
      </c>
      <c r="D1099" s="13">
        <v>42657</v>
      </c>
      <c r="E1099" s="98" t="s">
        <v>2015</v>
      </c>
      <c r="F1099" s="12" t="s">
        <v>16</v>
      </c>
      <c r="G1099" s="12" t="s">
        <v>17</v>
      </c>
      <c r="H1099" s="99" t="s">
        <v>1102</v>
      </c>
      <c r="I1099" s="100" t="s">
        <v>2014</v>
      </c>
      <c r="J1099" s="12">
        <v>952</v>
      </c>
      <c r="K10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BOŚ.6743.952.2016.IN</v>
      </c>
      <c r="L1099" s="11">
        <v>42688</v>
      </c>
      <c r="M1099" s="12" t="s">
        <v>30</v>
      </c>
      <c r="N1099" s="88">
        <f>IF($F1099=dane!$B$8,6743+3,(IF($F1099=dane!$B$9,6743+4,(IF($F1099=dane!$B$10,6743+5,6743)))))</f>
        <v>6743</v>
      </c>
      <c r="O1099" s="106"/>
    </row>
    <row r="1100" spans="1:15" ht="60" x14ac:dyDescent="0.25">
      <c r="A1100" s="79">
        <f>IF(zgłoszenia[[#This Row],[ID]]&gt;0,A1099+1,"--")</f>
        <v>1096</v>
      </c>
      <c r="B1100" s="14" t="s">
        <v>41</v>
      </c>
      <c r="C1100" s="87">
        <v>20058</v>
      </c>
      <c r="D1100" s="13">
        <v>42657</v>
      </c>
      <c r="E1100" s="98" t="s">
        <v>2016</v>
      </c>
      <c r="F1100" s="12" t="s">
        <v>16</v>
      </c>
      <c r="G1100" s="12" t="s">
        <v>28</v>
      </c>
      <c r="H1100" s="99" t="s">
        <v>28</v>
      </c>
      <c r="I1100" s="100" t="s">
        <v>957</v>
      </c>
      <c r="J1100" s="12">
        <v>953</v>
      </c>
      <c r="K11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BOŚ.6743.953.2016.IN</v>
      </c>
      <c r="L1100" s="11">
        <v>42713</v>
      </c>
      <c r="M1100" s="12" t="s">
        <v>18</v>
      </c>
      <c r="N1100" s="88">
        <f>IF($F1100=dane!$B$8,6743+3,(IF($F1100=dane!$B$9,6743+4,(IF($F1100=dane!$B$10,6743+5,6743)))))</f>
        <v>6743</v>
      </c>
      <c r="O1100" s="106"/>
    </row>
    <row r="1101" spans="1:15" ht="60" x14ac:dyDescent="0.25">
      <c r="A1101" s="79">
        <f>IF(zgłoszenia[[#This Row],[ID]]&gt;0,A1100+1,"--")</f>
        <v>1097</v>
      </c>
      <c r="B1101" s="14" t="s">
        <v>41</v>
      </c>
      <c r="C1101" s="87">
        <v>20068</v>
      </c>
      <c r="D1101" s="13">
        <v>42657</v>
      </c>
      <c r="E1101" s="98" t="s">
        <v>2017</v>
      </c>
      <c r="F1101" s="12" t="s">
        <v>16</v>
      </c>
      <c r="G1101" s="12" t="s">
        <v>17</v>
      </c>
      <c r="H1101" s="99" t="s">
        <v>86</v>
      </c>
      <c r="I1101" s="100" t="s">
        <v>2018</v>
      </c>
      <c r="J1101" s="12">
        <v>951</v>
      </c>
      <c r="K11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BOŚ.6743.951.2016.IN</v>
      </c>
      <c r="L1101" s="11">
        <v>42684</v>
      </c>
      <c r="M1101" s="12" t="s">
        <v>18</v>
      </c>
      <c r="N1101" s="88">
        <f>IF($F1101=dane!$B$8,6743+3,(IF($F1101=dane!$B$9,6743+4,(IF($F1101=dane!$B$10,6743+5,6743)))))</f>
        <v>6743</v>
      </c>
      <c r="O1101" s="106"/>
    </row>
    <row r="1102" spans="1:15" ht="60" x14ac:dyDescent="0.25">
      <c r="A1102" s="79">
        <f>IF(zgłoszenia[[#This Row],[ID]]&gt;0,A1101+1,"--")</f>
        <v>1098</v>
      </c>
      <c r="B1102" s="14" t="s">
        <v>37</v>
      </c>
      <c r="C1102" s="87">
        <v>20061</v>
      </c>
      <c r="D1102" s="13">
        <v>42657</v>
      </c>
      <c r="E1102" s="98" t="s">
        <v>2019</v>
      </c>
      <c r="F1102" s="12" t="s">
        <v>16</v>
      </c>
      <c r="G1102" s="12" t="s">
        <v>28</v>
      </c>
      <c r="H1102" s="99" t="s">
        <v>28</v>
      </c>
      <c r="I1102" s="100" t="s">
        <v>479</v>
      </c>
      <c r="J1102" s="12">
        <v>956</v>
      </c>
      <c r="K11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BOŚ.6743.956.2016.AŁ</v>
      </c>
      <c r="L1102" s="11">
        <v>42670</v>
      </c>
      <c r="M1102" s="12" t="s">
        <v>18</v>
      </c>
      <c r="N1102" s="88">
        <f>IF($F1102=dane!$B$8,6743+3,(IF($F1102=dane!$B$9,6743+4,(IF($F1102=dane!$B$10,6743+5,6743)))))</f>
        <v>6743</v>
      </c>
      <c r="O1102" s="106"/>
    </row>
    <row r="1103" spans="1:15" ht="60" x14ac:dyDescent="0.25">
      <c r="A1103" s="79">
        <f>IF(zgłoszenia[[#This Row],[ID]]&gt;0,A1102+1,"--")</f>
        <v>1099</v>
      </c>
      <c r="B1103" s="14" t="s">
        <v>37</v>
      </c>
      <c r="C1103" s="87">
        <v>20056</v>
      </c>
      <c r="D1103" s="13">
        <v>42657</v>
      </c>
      <c r="E1103" s="98" t="s">
        <v>1117</v>
      </c>
      <c r="F1103" s="12" t="s">
        <v>16</v>
      </c>
      <c r="G1103" s="12" t="s">
        <v>28</v>
      </c>
      <c r="H1103" s="99" t="s">
        <v>155</v>
      </c>
      <c r="I1103" s="100" t="s">
        <v>1118</v>
      </c>
      <c r="J1103" s="12">
        <v>955</v>
      </c>
      <c r="K11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BOŚ.6743.955.2016.AŁ</v>
      </c>
      <c r="L1103" s="11">
        <v>42670</v>
      </c>
      <c r="M1103" s="12" t="s">
        <v>18</v>
      </c>
      <c r="N1103" s="88">
        <f>IF($F1103=dane!$B$8,6743+3,(IF($F1103=dane!$B$9,6743+4,(IF($F1103=dane!$B$10,6743+5,6743)))))</f>
        <v>6743</v>
      </c>
      <c r="O1103" s="106"/>
    </row>
    <row r="1104" spans="1:15" ht="30" x14ac:dyDescent="0.25">
      <c r="A1104" s="79">
        <f>IF(zgłoszenia[[#This Row],[ID]]&gt;0,A1103+1,"--")</f>
        <v>1100</v>
      </c>
      <c r="B1104" s="14" t="s">
        <v>209</v>
      </c>
      <c r="C1104" s="87">
        <v>20015</v>
      </c>
      <c r="D1104" s="13">
        <v>42657</v>
      </c>
      <c r="E1104" s="98" t="s">
        <v>2020</v>
      </c>
      <c r="F1104" s="12" t="s">
        <v>16</v>
      </c>
      <c r="G1104" s="12" t="s">
        <v>25</v>
      </c>
      <c r="H1104" s="99" t="s">
        <v>300</v>
      </c>
      <c r="I1104" s="100" t="s">
        <v>2021</v>
      </c>
      <c r="J1104" s="12">
        <v>984</v>
      </c>
      <c r="K11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BOŚ.6743.984.2016.SR</v>
      </c>
      <c r="L1104" s="11">
        <v>42668</v>
      </c>
      <c r="M1104" s="12" t="s">
        <v>21</v>
      </c>
      <c r="N1104" s="88">
        <f>IF($F1104=dane!$B$8,6743+3,(IF($F1104=dane!$B$9,6743+4,(IF($F1104=dane!$B$10,6743+5,6743)))))</f>
        <v>6743</v>
      </c>
      <c r="O1104" s="106"/>
    </row>
    <row r="1105" spans="1:15" ht="60" x14ac:dyDescent="0.25">
      <c r="A1105" s="79">
        <f>IF(zgłoszenia[[#This Row],[ID]]&gt;0,A1104+1,"--")</f>
        <v>1101</v>
      </c>
      <c r="B1105" s="14" t="s">
        <v>1178</v>
      </c>
      <c r="C1105" s="87">
        <v>20026</v>
      </c>
      <c r="D1105" s="13">
        <v>42657</v>
      </c>
      <c r="E1105" s="98" t="s">
        <v>1487</v>
      </c>
      <c r="F1105" s="12" t="s">
        <v>16</v>
      </c>
      <c r="G1105" s="12" t="s">
        <v>32</v>
      </c>
      <c r="H1105" s="99" t="s">
        <v>149</v>
      </c>
      <c r="I1105" s="100" t="s">
        <v>2022</v>
      </c>
      <c r="J1105" s="12">
        <v>957</v>
      </c>
      <c r="K11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BOŚ.6743.957.2016.EJ</v>
      </c>
      <c r="L1105" s="11">
        <v>42671</v>
      </c>
      <c r="M1105" s="12" t="s">
        <v>18</v>
      </c>
      <c r="N1105" s="88">
        <f>IF($F1105=dane!$B$8,6743+3,(IF($F1105=dane!$B$9,6743+4,(IF($F1105=dane!$B$10,6743+5,6743)))))</f>
        <v>6743</v>
      </c>
      <c r="O1105" s="106"/>
    </row>
    <row r="1106" spans="1:15" ht="60" x14ac:dyDescent="0.25">
      <c r="A1106" s="79">
        <f>IF(zgłoszenia[[#This Row],[ID]]&gt;0,A1105+1,"--")</f>
        <v>1102</v>
      </c>
      <c r="B1106" s="14" t="s">
        <v>42</v>
      </c>
      <c r="C1106" s="87">
        <v>20028</v>
      </c>
      <c r="D1106" s="13">
        <v>42657</v>
      </c>
      <c r="E1106" s="98" t="s">
        <v>2023</v>
      </c>
      <c r="F1106" s="12" t="s">
        <v>16</v>
      </c>
      <c r="G1106" s="12" t="s">
        <v>31</v>
      </c>
      <c r="H1106" s="99" t="s">
        <v>147</v>
      </c>
      <c r="I1106" s="100" t="s">
        <v>2024</v>
      </c>
      <c r="J1106" s="12">
        <v>963</v>
      </c>
      <c r="K11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BOŚ.6743.963.2016.MS</v>
      </c>
      <c r="L1106" s="11">
        <v>42684</v>
      </c>
      <c r="M1106" s="12" t="s">
        <v>18</v>
      </c>
      <c r="N1106" s="88">
        <f>IF($F1106=dane!$B$8,6743+3,(IF($F1106=dane!$B$9,6743+4,(IF($F1106=dane!$B$10,6743+5,6743)))))</f>
        <v>6743</v>
      </c>
      <c r="O1106" s="106"/>
    </row>
    <row r="1107" spans="1:15" ht="60" x14ac:dyDescent="0.25">
      <c r="A1107" s="79">
        <f>IF(zgłoszenia[[#This Row],[ID]]&gt;0,A1106+1,"--")</f>
        <v>1103</v>
      </c>
      <c r="B1107" s="14" t="s">
        <v>1862</v>
      </c>
      <c r="C1107" s="87">
        <v>20159</v>
      </c>
      <c r="D1107" s="13">
        <v>42660</v>
      </c>
      <c r="E1107" s="98" t="s">
        <v>975</v>
      </c>
      <c r="F1107" s="12" t="s">
        <v>16</v>
      </c>
      <c r="G1107" s="12" t="s">
        <v>31</v>
      </c>
      <c r="H1107" s="99" t="s">
        <v>232</v>
      </c>
      <c r="I1107" s="100" t="s">
        <v>1166</v>
      </c>
      <c r="J1107" s="12">
        <v>967</v>
      </c>
      <c r="K11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BOŚ.6743.967.2016.WK</v>
      </c>
      <c r="L1107" s="11">
        <v>42689</v>
      </c>
      <c r="M1107" s="12" t="s">
        <v>18</v>
      </c>
      <c r="N1107" s="88">
        <f>IF($F1107=dane!$B$8,6743+3,(IF($F1107=dane!$B$9,6743+4,(IF($F1107=dane!$B$10,6743+5,6743)))))</f>
        <v>6743</v>
      </c>
      <c r="O1107" s="106"/>
    </row>
    <row r="1108" spans="1:15" ht="30" x14ac:dyDescent="0.25">
      <c r="A1108" s="79">
        <f>IF(zgłoszenia[[#This Row],[ID]]&gt;0,A1107+1,"--")</f>
        <v>1104</v>
      </c>
      <c r="B1108" s="14" t="s">
        <v>1178</v>
      </c>
      <c r="C1108" s="87">
        <v>20154</v>
      </c>
      <c r="D1108" s="13">
        <v>42660</v>
      </c>
      <c r="E1108" s="98" t="s">
        <v>126</v>
      </c>
      <c r="F1108" s="12" t="s">
        <v>16</v>
      </c>
      <c r="G1108" s="12" t="s">
        <v>32</v>
      </c>
      <c r="H1108" s="99" t="s">
        <v>1625</v>
      </c>
      <c r="I1108" s="100" t="s">
        <v>2025</v>
      </c>
      <c r="J1108" s="12">
        <v>965</v>
      </c>
      <c r="K11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BOŚ.6743.965.2016.EJ</v>
      </c>
      <c r="L1108" s="11">
        <v>42688</v>
      </c>
      <c r="M1108" s="12" t="s">
        <v>21</v>
      </c>
      <c r="N1108" s="88">
        <f>IF($F1108=dane!$B$8,6743+3,(IF($F1108=dane!$B$9,6743+4,(IF($F1108=dane!$B$10,6743+5,6743)))))</f>
        <v>6743</v>
      </c>
      <c r="O1108" s="106"/>
    </row>
    <row r="1109" spans="1:15" ht="60" x14ac:dyDescent="0.25">
      <c r="A1109" s="79">
        <f>IF(zgłoszenia[[#This Row],[ID]]&gt;0,A1108+1,"--")</f>
        <v>1105</v>
      </c>
      <c r="B1109" s="14" t="s">
        <v>37</v>
      </c>
      <c r="C1109" s="87">
        <v>20148</v>
      </c>
      <c r="D1109" s="13">
        <v>42660</v>
      </c>
      <c r="E1109" s="98" t="s">
        <v>2026</v>
      </c>
      <c r="F1109" s="12" t="s">
        <v>16</v>
      </c>
      <c r="G1109" s="12" t="s">
        <v>28</v>
      </c>
      <c r="H1109" s="99" t="s">
        <v>28</v>
      </c>
      <c r="I1109" s="100" t="s">
        <v>2027</v>
      </c>
      <c r="J1109" s="12">
        <v>991</v>
      </c>
      <c r="K11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BOŚ.6743.991.2016.AŁ</v>
      </c>
      <c r="L1109" s="11">
        <v>42670</v>
      </c>
      <c r="M1109" s="12" t="s">
        <v>18</v>
      </c>
      <c r="N1109" s="88">
        <f>IF($F1109=dane!$B$8,6743+3,(IF($F1109=dane!$B$9,6743+4,(IF($F1109=dane!$B$10,6743+5,6743)))))</f>
        <v>6743</v>
      </c>
      <c r="O1109" s="106"/>
    </row>
    <row r="1110" spans="1:15" ht="60" x14ac:dyDescent="0.25">
      <c r="A1110" s="79">
        <f>IF(zgłoszenia[[#This Row],[ID]]&gt;0,A1109+1,"--")</f>
        <v>1106</v>
      </c>
      <c r="B1110" s="14" t="s">
        <v>209</v>
      </c>
      <c r="C1110" s="87">
        <v>20062</v>
      </c>
      <c r="D1110" s="13">
        <v>42660</v>
      </c>
      <c r="E1110" s="98" t="s">
        <v>2029</v>
      </c>
      <c r="F1110" s="12" t="s">
        <v>16</v>
      </c>
      <c r="G1110" s="12" t="s">
        <v>28</v>
      </c>
      <c r="H1110" s="99" t="s">
        <v>587</v>
      </c>
      <c r="I1110" s="100" t="s">
        <v>2030</v>
      </c>
      <c r="J1110" s="12">
        <v>985</v>
      </c>
      <c r="K11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BOŚ.6743.985.2016.SR</v>
      </c>
      <c r="L1110" s="11">
        <v>42667</v>
      </c>
      <c r="M1110" s="12" t="s">
        <v>18</v>
      </c>
      <c r="N1110" s="88">
        <f>IF($F1110=dane!$B$8,6743+3,(IF($F1110=dane!$B$9,6743+4,(IF($F1110=dane!$B$10,6743+5,6743)))))</f>
        <v>6743</v>
      </c>
      <c r="O1110" s="106"/>
    </row>
    <row r="1111" spans="1:15" ht="30" x14ac:dyDescent="0.25">
      <c r="A1111" s="79">
        <f>IF(zgłoszenia[[#This Row],[ID]]&gt;0,A1110+1,"--")</f>
        <v>1107</v>
      </c>
      <c r="B1111" s="14" t="s">
        <v>37</v>
      </c>
      <c r="C1111" s="87">
        <v>20222</v>
      </c>
      <c r="D1111" s="13">
        <v>42661</v>
      </c>
      <c r="E1111" s="98" t="s">
        <v>151</v>
      </c>
      <c r="F1111" s="12" t="s">
        <v>16</v>
      </c>
      <c r="G1111" s="12" t="s">
        <v>28</v>
      </c>
      <c r="H1111" s="99" t="s">
        <v>129</v>
      </c>
      <c r="I1111" s="100" t="s">
        <v>2031</v>
      </c>
      <c r="J1111" s="12">
        <v>992</v>
      </c>
      <c r="K11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BOŚ.6743.992.2016.AŁ</v>
      </c>
      <c r="L1111" s="11">
        <v>42716</v>
      </c>
      <c r="M1111" s="12" t="s">
        <v>21</v>
      </c>
      <c r="N1111" s="88">
        <f>IF($F1111=dane!$B$8,6743+3,(IF($F1111=dane!$B$9,6743+4,(IF($F1111=dane!$B$10,6743+5,6743)))))</f>
        <v>6743</v>
      </c>
      <c r="O1111" s="106"/>
    </row>
    <row r="1112" spans="1:15" ht="60" x14ac:dyDescent="0.25">
      <c r="A1112" s="79">
        <f>IF(zgłoszenia[[#This Row],[ID]]&gt;0,A1111+1,"--")</f>
        <v>1108</v>
      </c>
      <c r="B1112" s="14" t="s">
        <v>209</v>
      </c>
      <c r="C1112" s="87">
        <v>20231</v>
      </c>
      <c r="D1112" s="13">
        <v>42661</v>
      </c>
      <c r="E1112" s="98" t="s">
        <v>2032</v>
      </c>
      <c r="F1112" s="12" t="s">
        <v>16</v>
      </c>
      <c r="G1112" s="12" t="s">
        <v>28</v>
      </c>
      <c r="H1112" s="99" t="s">
        <v>155</v>
      </c>
      <c r="I1112" s="100" t="s">
        <v>2033</v>
      </c>
      <c r="J1112" s="12">
        <v>986</v>
      </c>
      <c r="K11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BOŚ.6743.986.2016.SR</v>
      </c>
      <c r="L1112" s="11">
        <v>42668</v>
      </c>
      <c r="M1112" s="12" t="s">
        <v>18</v>
      </c>
      <c r="N1112" s="88">
        <f>IF($F1112=dane!$B$8,6743+3,(IF($F1112=dane!$B$9,6743+4,(IF($F1112=dane!$B$10,6743+5,6743)))))</f>
        <v>6743</v>
      </c>
      <c r="O1112" s="106"/>
    </row>
    <row r="1113" spans="1:15" ht="45" x14ac:dyDescent="0.25">
      <c r="A1113" s="79">
        <f>IF(zgłoszenia[[#This Row],[ID]]&gt;0,A1112+1,"--")</f>
        <v>1109</v>
      </c>
      <c r="B1113" s="14" t="s">
        <v>42</v>
      </c>
      <c r="C1113" s="87">
        <v>20272</v>
      </c>
      <c r="D1113" s="13">
        <v>42661</v>
      </c>
      <c r="E1113" s="98" t="s">
        <v>2034</v>
      </c>
      <c r="F1113" s="12" t="s">
        <v>27</v>
      </c>
      <c r="G1113" s="12" t="s">
        <v>31</v>
      </c>
      <c r="H1113" s="99" t="s">
        <v>31</v>
      </c>
      <c r="I1113" s="100" t="s">
        <v>2035</v>
      </c>
      <c r="J1113" s="12">
        <v>990</v>
      </c>
      <c r="K11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BOŚ.6743.990.2016.MS</v>
      </c>
      <c r="L1113" s="11">
        <v>42718</v>
      </c>
      <c r="M1113" s="12" t="s">
        <v>30</v>
      </c>
      <c r="N1113" s="88">
        <f>IF($F1113=dane!$B$8,6743+3,(IF($F1113=dane!$B$9,6743+4,(IF($F1113=dane!$B$10,6743+5,6743)))))</f>
        <v>6743</v>
      </c>
      <c r="O1113" s="106"/>
    </row>
    <row r="1114" spans="1:15" ht="60" x14ac:dyDescent="0.25">
      <c r="A1114" s="79">
        <f>IF(zgłoszenia[[#This Row],[ID]]&gt;0,A1113+1,"--")</f>
        <v>1110</v>
      </c>
      <c r="B1114" s="14" t="s">
        <v>41</v>
      </c>
      <c r="C1114" s="87">
        <v>20282</v>
      </c>
      <c r="D1114" s="13">
        <v>42661</v>
      </c>
      <c r="E1114" s="98" t="s">
        <v>2036</v>
      </c>
      <c r="F1114" s="12" t="s">
        <v>16</v>
      </c>
      <c r="G1114" s="12" t="s">
        <v>17</v>
      </c>
      <c r="H1114" s="99" t="s">
        <v>1209</v>
      </c>
      <c r="I1114" s="100" t="s">
        <v>1210</v>
      </c>
      <c r="J1114" s="12">
        <v>966</v>
      </c>
      <c r="K11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BOŚ.6743.966.2016.IN</v>
      </c>
      <c r="L1114" s="11">
        <v>42691</v>
      </c>
      <c r="M1114" s="12" t="s">
        <v>18</v>
      </c>
      <c r="N1114" s="88">
        <f>IF($F1114=dane!$B$8,6743+3,(IF($F1114=dane!$B$9,6743+4,(IF($F1114=dane!$B$10,6743+5,6743)))))</f>
        <v>6743</v>
      </c>
      <c r="O1114" s="106"/>
    </row>
    <row r="1115" spans="1:15" ht="63" customHeight="1" x14ac:dyDescent="0.25">
      <c r="A1115" s="79">
        <f>IF(zgłoszenia[[#This Row],[ID]]&gt;0,A1114+1,"--")</f>
        <v>1111</v>
      </c>
      <c r="B1115" s="14" t="s">
        <v>209</v>
      </c>
      <c r="C1115" s="87">
        <v>20277</v>
      </c>
      <c r="D1115" s="13">
        <v>42661</v>
      </c>
      <c r="E1115" s="98" t="s">
        <v>64</v>
      </c>
      <c r="F1115" s="12" t="s">
        <v>82</v>
      </c>
      <c r="G1115" s="12" t="s">
        <v>25</v>
      </c>
      <c r="H1115" s="99" t="s">
        <v>1760</v>
      </c>
      <c r="I1115" s="100" t="s">
        <v>2037</v>
      </c>
      <c r="J1115" s="12">
        <v>158</v>
      </c>
      <c r="K11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BOŚ.6746.158.2016.SR</v>
      </c>
      <c r="L1115" s="11">
        <v>42695</v>
      </c>
      <c r="M1115" s="12" t="s">
        <v>18</v>
      </c>
      <c r="N1115" s="88">
        <f>IF($F1115=dane!$B$8,6743+3,(IF($F1115=dane!$B$9,6743+4,(IF($F1115=dane!$B$10,6743+5,6743)))))</f>
        <v>6746</v>
      </c>
      <c r="O1115" s="106"/>
    </row>
    <row r="1116" spans="1:15" ht="60" x14ac:dyDescent="0.25">
      <c r="A1116" s="79">
        <f>IF(zgłoszenia[[#This Row],[ID]]&gt;0,A1115+1,"--")</f>
        <v>1112</v>
      </c>
      <c r="B1116" s="14" t="s">
        <v>1862</v>
      </c>
      <c r="C1116" s="87">
        <v>19905</v>
      </c>
      <c r="D1116" s="13">
        <v>42656</v>
      </c>
      <c r="E1116" s="98" t="s">
        <v>1460</v>
      </c>
      <c r="F1116" s="12" t="s">
        <v>16</v>
      </c>
      <c r="G1116" s="12" t="s">
        <v>28</v>
      </c>
      <c r="H1116" s="99" t="s">
        <v>28</v>
      </c>
      <c r="I1116" s="100" t="s">
        <v>2038</v>
      </c>
      <c r="J1116" s="12">
        <v>968</v>
      </c>
      <c r="K11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BOŚ.6743.968.2016.WK</v>
      </c>
      <c r="L1116" s="11">
        <v>42684</v>
      </c>
      <c r="M1116" s="12" t="s">
        <v>18</v>
      </c>
      <c r="N1116" s="88">
        <f>IF($F1116=dane!$B$8,6743+3,(IF($F1116=dane!$B$9,6743+4,(IF($F1116=dane!$B$10,6743+5,6743)))))</f>
        <v>6743</v>
      </c>
      <c r="O1116" s="106"/>
    </row>
    <row r="1117" spans="1:15" ht="60" x14ac:dyDescent="0.25">
      <c r="A1117" s="79">
        <f>IF(zgłoszenia[[#This Row],[ID]]&gt;0,A1116+1,"--")</f>
        <v>1113</v>
      </c>
      <c r="B1117" s="14" t="s">
        <v>1178</v>
      </c>
      <c r="C1117" s="87">
        <v>20396</v>
      </c>
      <c r="D1117" s="13">
        <v>42662</v>
      </c>
      <c r="E1117" s="98" t="s">
        <v>1596</v>
      </c>
      <c r="F1117" s="12" t="s">
        <v>16</v>
      </c>
      <c r="G1117" s="12" t="s">
        <v>31</v>
      </c>
      <c r="H1117" s="99" t="s">
        <v>1569</v>
      </c>
      <c r="I1117" s="100" t="s">
        <v>2039</v>
      </c>
      <c r="J1117" s="12">
        <v>974</v>
      </c>
      <c r="K11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BOŚ.6743.974.2016.EJ</v>
      </c>
      <c r="L1117" s="11">
        <v>42691</v>
      </c>
      <c r="M1117" s="12" t="s">
        <v>18</v>
      </c>
      <c r="N1117" s="88">
        <f>IF($F1117=dane!$B$8,6743+3,(IF($F1117=dane!$B$9,6743+4,(IF($F1117=dane!$B$10,6743+5,6743)))))</f>
        <v>6743</v>
      </c>
      <c r="O1117" s="106"/>
    </row>
    <row r="1118" spans="1:15" ht="60" x14ac:dyDescent="0.25">
      <c r="A1118" s="79">
        <f>IF(zgłoszenia[[#This Row],[ID]]&gt;0,A1117+1,"--")</f>
        <v>1114</v>
      </c>
      <c r="B1118" s="14" t="s">
        <v>1178</v>
      </c>
      <c r="C1118" s="87">
        <v>20404</v>
      </c>
      <c r="D1118" s="13">
        <v>42662</v>
      </c>
      <c r="E1118" s="98" t="s">
        <v>1596</v>
      </c>
      <c r="F1118" s="12" t="s">
        <v>16</v>
      </c>
      <c r="G1118" s="12" t="s">
        <v>31</v>
      </c>
      <c r="H1118" s="99" t="s">
        <v>1569</v>
      </c>
      <c r="I1118" s="100" t="s">
        <v>2040</v>
      </c>
      <c r="J1118" s="12">
        <v>981</v>
      </c>
      <c r="K11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BOŚ.6743.981.2016.EJ</v>
      </c>
      <c r="L1118" s="11">
        <v>42691</v>
      </c>
      <c r="M1118" s="12" t="s">
        <v>18</v>
      </c>
      <c r="N1118" s="88">
        <f>IF($F1118=dane!$B$8,6743+3,(IF($F1118=dane!$B$9,6743+4,(IF($F1118=dane!$B$10,6743+5,6743)))))</f>
        <v>6743</v>
      </c>
      <c r="O1118" s="106"/>
    </row>
    <row r="1119" spans="1:15" ht="60" x14ac:dyDescent="0.25">
      <c r="A1119" s="79">
        <f>IF(zgłoszenia[[#This Row],[ID]]&gt;0,A1118+1,"--")</f>
        <v>1115</v>
      </c>
      <c r="B1119" s="14" t="s">
        <v>1178</v>
      </c>
      <c r="C1119" s="87">
        <v>20403</v>
      </c>
      <c r="D1119" s="13">
        <v>42662</v>
      </c>
      <c r="E1119" s="98" t="s">
        <v>1596</v>
      </c>
      <c r="F1119" s="12" t="s">
        <v>16</v>
      </c>
      <c r="G1119" s="12" t="s">
        <v>31</v>
      </c>
      <c r="H1119" s="99" t="s">
        <v>912</v>
      </c>
      <c r="I1119" s="100" t="s">
        <v>2041</v>
      </c>
      <c r="J1119" s="12">
        <v>980</v>
      </c>
      <c r="K11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BOŚ.6743.980.2016.EJ</v>
      </c>
      <c r="L1119" s="11">
        <v>42716</v>
      </c>
      <c r="M1119" s="12" t="s">
        <v>18</v>
      </c>
      <c r="N1119" s="88">
        <f>IF($F1119=dane!$B$8,6743+3,(IF($F1119=dane!$B$9,6743+4,(IF($F1119=dane!$B$10,6743+5,6743)))))</f>
        <v>6743</v>
      </c>
      <c r="O1119" s="106"/>
    </row>
    <row r="1120" spans="1:15" ht="60" x14ac:dyDescent="0.25">
      <c r="A1120" s="79">
        <f>IF(zgłoszenia[[#This Row],[ID]]&gt;0,A1119+1,"--")</f>
        <v>1116</v>
      </c>
      <c r="B1120" s="14" t="s">
        <v>1178</v>
      </c>
      <c r="C1120" s="87">
        <v>20401</v>
      </c>
      <c r="D1120" s="13">
        <v>42662</v>
      </c>
      <c r="E1120" s="98" t="s">
        <v>1596</v>
      </c>
      <c r="F1120" s="12" t="s">
        <v>16</v>
      </c>
      <c r="G1120" s="12" t="s">
        <v>31</v>
      </c>
      <c r="H1120" s="99" t="s">
        <v>1569</v>
      </c>
      <c r="I1120" s="100" t="s">
        <v>2042</v>
      </c>
      <c r="J1120" s="12">
        <v>979</v>
      </c>
      <c r="K11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BOŚ.6743.979.2016.EJ</v>
      </c>
      <c r="L1120" s="11">
        <v>42691</v>
      </c>
      <c r="M1120" s="12" t="s">
        <v>18</v>
      </c>
      <c r="N1120" s="88">
        <f>IF($F1120=dane!$B$8,6743+3,(IF($F1120=dane!$B$9,6743+4,(IF($F1120=dane!$B$10,6743+5,6743)))))</f>
        <v>6743</v>
      </c>
      <c r="O1120" s="106"/>
    </row>
    <row r="1121" spans="1:15" ht="60" x14ac:dyDescent="0.25">
      <c r="A1121" s="79">
        <f>IF(zgłoszenia[[#This Row],[ID]]&gt;0,A1120+1,"--")</f>
        <v>1117</v>
      </c>
      <c r="B1121" s="14" t="s">
        <v>1178</v>
      </c>
      <c r="C1121" s="87">
        <v>20400</v>
      </c>
      <c r="D1121" s="13">
        <v>42662</v>
      </c>
      <c r="E1121" s="98" t="s">
        <v>1596</v>
      </c>
      <c r="F1121" s="12" t="s">
        <v>16</v>
      </c>
      <c r="G1121" s="12" t="s">
        <v>31</v>
      </c>
      <c r="H1121" s="99" t="s">
        <v>1569</v>
      </c>
      <c r="I1121" s="100" t="s">
        <v>1322</v>
      </c>
      <c r="J1121" s="12">
        <v>978</v>
      </c>
      <c r="K11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BOŚ.6743.978.2016.EJ</v>
      </c>
      <c r="L1121" s="11">
        <v>42716</v>
      </c>
      <c r="M1121" s="12" t="s">
        <v>18</v>
      </c>
      <c r="N1121" s="88">
        <f>IF($F1121=dane!$B$8,6743+3,(IF($F1121=dane!$B$9,6743+4,(IF($F1121=dane!$B$10,6743+5,6743)))))</f>
        <v>6743</v>
      </c>
      <c r="O1121" s="106"/>
    </row>
    <row r="1122" spans="1:15" ht="60" x14ac:dyDescent="0.25">
      <c r="A1122" s="79">
        <f>IF(zgłoszenia[[#This Row],[ID]]&gt;0,A1121+1,"--")</f>
        <v>1118</v>
      </c>
      <c r="B1122" s="14" t="s">
        <v>1178</v>
      </c>
      <c r="C1122" s="87">
        <v>20399</v>
      </c>
      <c r="D1122" s="13">
        <v>42662</v>
      </c>
      <c r="E1122" s="98" t="s">
        <v>1596</v>
      </c>
      <c r="F1122" s="12" t="s">
        <v>16</v>
      </c>
      <c r="G1122" s="12" t="s">
        <v>31</v>
      </c>
      <c r="H1122" s="99" t="s">
        <v>2043</v>
      </c>
      <c r="I1122" s="100" t="s">
        <v>827</v>
      </c>
      <c r="J1122" s="12">
        <v>977</v>
      </c>
      <c r="K11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BOŚ.6743.977.2016.EJ</v>
      </c>
      <c r="L1122" s="11">
        <v>42691</v>
      </c>
      <c r="M1122" s="12" t="s">
        <v>18</v>
      </c>
      <c r="N1122" s="88">
        <f>IF($F1122=dane!$B$8,6743+3,(IF($F1122=dane!$B$9,6743+4,(IF($F1122=dane!$B$10,6743+5,6743)))))</f>
        <v>6743</v>
      </c>
      <c r="O1122" s="106"/>
    </row>
    <row r="1123" spans="1:15" ht="60" x14ac:dyDescent="0.25">
      <c r="A1123" s="79">
        <f>IF(zgłoszenia[[#This Row],[ID]]&gt;0,A1122+1,"--")</f>
        <v>1119</v>
      </c>
      <c r="B1123" s="14" t="s">
        <v>1178</v>
      </c>
      <c r="C1123" s="87">
        <v>20398</v>
      </c>
      <c r="D1123" s="13">
        <v>42662</v>
      </c>
      <c r="E1123" s="98" t="s">
        <v>1596</v>
      </c>
      <c r="F1123" s="12" t="s">
        <v>16</v>
      </c>
      <c r="G1123" s="12" t="s">
        <v>31</v>
      </c>
      <c r="H1123" s="99" t="s">
        <v>1569</v>
      </c>
      <c r="I1123" s="100" t="s">
        <v>2044</v>
      </c>
      <c r="J1123" s="12">
        <v>976</v>
      </c>
      <c r="K11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BOŚ.6743.976.2016.EJ</v>
      </c>
      <c r="L1123" s="11">
        <v>42691</v>
      </c>
      <c r="M1123" s="12" t="s">
        <v>18</v>
      </c>
      <c r="N1123" s="88">
        <f>IF($F1123=dane!$B$8,6743+3,(IF($F1123=dane!$B$9,6743+4,(IF($F1123=dane!$B$10,6743+5,6743)))))</f>
        <v>6743</v>
      </c>
      <c r="O1123" s="106"/>
    </row>
    <row r="1124" spans="1:15" ht="60" x14ac:dyDescent="0.25">
      <c r="A1124" s="79">
        <f>IF(zgłoszenia[[#This Row],[ID]]&gt;0,A1123+1,"--")</f>
        <v>1120</v>
      </c>
      <c r="B1124" s="14" t="s">
        <v>1178</v>
      </c>
      <c r="C1124" s="87">
        <v>20397</v>
      </c>
      <c r="D1124" s="13">
        <v>42662</v>
      </c>
      <c r="E1124" s="98" t="s">
        <v>1596</v>
      </c>
      <c r="F1124" s="12" t="s">
        <v>16</v>
      </c>
      <c r="G1124" s="12" t="s">
        <v>31</v>
      </c>
      <c r="H1124" s="99" t="s">
        <v>1569</v>
      </c>
      <c r="I1124" s="100" t="s">
        <v>2045</v>
      </c>
      <c r="J1124" s="12">
        <v>975</v>
      </c>
      <c r="K11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BOŚ.6743.975.2016.EJ</v>
      </c>
      <c r="L1124" s="11">
        <v>42691</v>
      </c>
      <c r="M1124" s="12" t="s">
        <v>18</v>
      </c>
      <c r="N1124" s="88">
        <f>IF($F1124=dane!$B$8,6743+3,(IF($F1124=dane!$B$9,6743+4,(IF($F1124=dane!$B$10,6743+5,6743)))))</f>
        <v>6743</v>
      </c>
      <c r="O1124" s="106"/>
    </row>
    <row r="1125" spans="1:15" ht="60" x14ac:dyDescent="0.25">
      <c r="A1125" s="79">
        <f>IF(zgłoszenia[[#This Row],[ID]]&gt;0,A1124+1,"--")</f>
        <v>1121</v>
      </c>
      <c r="B1125" s="14" t="s">
        <v>209</v>
      </c>
      <c r="C1125" s="87">
        <v>20428</v>
      </c>
      <c r="D1125" s="13">
        <v>42662</v>
      </c>
      <c r="E1125" s="98" t="s">
        <v>151</v>
      </c>
      <c r="F1125" s="12" t="s">
        <v>16</v>
      </c>
      <c r="G1125" s="12" t="s">
        <v>28</v>
      </c>
      <c r="H1125" s="99" t="s">
        <v>28</v>
      </c>
      <c r="I1125" s="100" t="s">
        <v>2046</v>
      </c>
      <c r="J1125" s="12">
        <v>987</v>
      </c>
      <c r="K11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BOŚ.6743.987.2016.SR</v>
      </c>
      <c r="L1125" s="11">
        <v>42683</v>
      </c>
      <c r="M1125" s="12" t="s">
        <v>18</v>
      </c>
      <c r="N1125" s="88">
        <f>IF($F1125=dane!$B$8,6743+3,(IF($F1125=dane!$B$9,6743+4,(IF($F1125=dane!$B$10,6743+5,6743)))))</f>
        <v>6743</v>
      </c>
      <c r="O1125" s="106"/>
    </row>
    <row r="1126" spans="1:15" ht="60" x14ac:dyDescent="0.25">
      <c r="A1126" s="79">
        <f>IF(zgłoszenia[[#This Row],[ID]]&gt;0,A1125+1,"--")</f>
        <v>1122</v>
      </c>
      <c r="B1126" s="14" t="s">
        <v>209</v>
      </c>
      <c r="C1126" s="87">
        <v>20441</v>
      </c>
      <c r="D1126" s="13">
        <v>42662</v>
      </c>
      <c r="E1126" s="98" t="s">
        <v>2047</v>
      </c>
      <c r="F1126" s="12" t="s">
        <v>22</v>
      </c>
      <c r="G1126" s="12" t="s">
        <v>25</v>
      </c>
      <c r="H1126" s="99" t="s">
        <v>868</v>
      </c>
      <c r="I1126" s="100" t="s">
        <v>2048</v>
      </c>
      <c r="J1126" s="12">
        <v>989</v>
      </c>
      <c r="K11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BOŚ.6743.989.2016.SR</v>
      </c>
      <c r="L1126" s="11">
        <v>42678</v>
      </c>
      <c r="M1126" s="12" t="s">
        <v>18</v>
      </c>
      <c r="N1126" s="88">
        <f>IF($F1126=dane!$B$8,6743+3,(IF($F1126=dane!$B$9,6743+4,(IF($F1126=dane!$B$10,6743+5,6743)))))</f>
        <v>6743</v>
      </c>
      <c r="O1126" s="106"/>
    </row>
    <row r="1127" spans="1:15" ht="69.75" customHeight="1" x14ac:dyDescent="0.25">
      <c r="A1127" s="79">
        <f>IF(zgłoszenia[[#This Row],[ID]]&gt;0,A1126+1,"--")</f>
        <v>1123</v>
      </c>
      <c r="B1127" s="14" t="s">
        <v>42</v>
      </c>
      <c r="C1127" s="87">
        <v>20376</v>
      </c>
      <c r="D1127" s="13">
        <v>42662</v>
      </c>
      <c r="E1127" s="98" t="s">
        <v>2049</v>
      </c>
      <c r="F1127" s="12" t="s">
        <v>22</v>
      </c>
      <c r="G1127" s="12" t="s">
        <v>31</v>
      </c>
      <c r="H1127" s="99" t="s">
        <v>446</v>
      </c>
      <c r="I1127" s="100" t="s">
        <v>1177</v>
      </c>
      <c r="J1127" s="12">
        <v>1049</v>
      </c>
      <c r="K11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BOŚ.6743.1049.2016.MS</v>
      </c>
      <c r="L1127" s="11">
        <v>42690</v>
      </c>
      <c r="M1127" s="12" t="s">
        <v>18</v>
      </c>
      <c r="N1127" s="88">
        <f>IF($F1127=dane!$B$8,6743+3,(IF($F1127=dane!$B$9,6743+4,(IF($F1127=dane!$B$10,6743+5,6743)))))</f>
        <v>6743</v>
      </c>
      <c r="O1127" s="106"/>
    </row>
    <row r="1128" spans="1:15" ht="90" x14ac:dyDescent="0.25">
      <c r="A1128" s="79">
        <f>IF(zgłoszenia[[#This Row],[ID]]&gt;0,A1127+1,"--")</f>
        <v>1124</v>
      </c>
      <c r="B1128" s="14" t="s">
        <v>11</v>
      </c>
      <c r="C1128" s="87">
        <v>20442</v>
      </c>
      <c r="D1128" s="13">
        <v>42662</v>
      </c>
      <c r="E1128" s="98" t="s">
        <v>1956</v>
      </c>
      <c r="F1128" s="12" t="s">
        <v>16</v>
      </c>
      <c r="G1128" s="12" t="s">
        <v>23</v>
      </c>
      <c r="H1128" s="99" t="s">
        <v>23</v>
      </c>
      <c r="I1128" s="100" t="s">
        <v>2050</v>
      </c>
      <c r="J1128" s="12">
        <v>982</v>
      </c>
      <c r="K11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BOŚ.6743.982.2016.AA</v>
      </c>
      <c r="L1128" s="11">
        <v>42709</v>
      </c>
      <c r="M1128" s="12" t="s">
        <v>18</v>
      </c>
      <c r="N1128" s="88">
        <f>IF($F1128=dane!$B$8,6743+3,(IF($F1128=dane!$B$9,6743+4,(IF($F1128=dane!$B$10,6743+5,6743)))))</f>
        <v>6743</v>
      </c>
      <c r="O1128" s="106"/>
    </row>
    <row r="1129" spans="1:15" ht="45" x14ac:dyDescent="0.25">
      <c r="A1129" s="79">
        <f>IF(zgłoszenia[[#This Row],[ID]]&gt;0,A1128+1,"--")</f>
        <v>1125</v>
      </c>
      <c r="B1129" s="14" t="s">
        <v>1862</v>
      </c>
      <c r="C1129" s="87">
        <v>20446</v>
      </c>
      <c r="D1129" s="13">
        <v>42662</v>
      </c>
      <c r="E1129" s="98" t="s">
        <v>2051</v>
      </c>
      <c r="F1129" s="12" t="s">
        <v>16</v>
      </c>
      <c r="G1129" s="12" t="s">
        <v>25</v>
      </c>
      <c r="H1129" s="99" t="s">
        <v>303</v>
      </c>
      <c r="I1129" s="100" t="s">
        <v>2052</v>
      </c>
      <c r="J1129" s="12">
        <v>983</v>
      </c>
      <c r="K11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BOŚ.6743.983.2016.WK</v>
      </c>
      <c r="L1129" s="11">
        <v>42691</v>
      </c>
      <c r="M1129" s="12" t="s">
        <v>21</v>
      </c>
      <c r="N1129" s="88">
        <f>IF($F1129=dane!$B$8,6743+3,(IF($F1129=dane!$B$9,6743+4,(IF($F1129=dane!$B$10,6743+5,6743)))))</f>
        <v>6743</v>
      </c>
      <c r="O1129" s="106"/>
    </row>
    <row r="1130" spans="1:15" ht="30" x14ac:dyDescent="0.25">
      <c r="A1130" s="79">
        <f>IF(zgłoszenia[[#This Row],[ID]]&gt;0,A1129+1,"--")</f>
        <v>1126</v>
      </c>
      <c r="B1130" s="14" t="s">
        <v>209</v>
      </c>
      <c r="C1130" s="87">
        <v>20386</v>
      </c>
      <c r="D1130" s="13">
        <v>42662</v>
      </c>
      <c r="E1130" s="98" t="s">
        <v>1948</v>
      </c>
      <c r="F1130" s="12" t="s">
        <v>16</v>
      </c>
      <c r="G1130" s="12" t="s">
        <v>25</v>
      </c>
      <c r="H1130" s="99" t="s">
        <v>303</v>
      </c>
      <c r="I1130" s="100" t="s">
        <v>1328</v>
      </c>
      <c r="J1130" s="12">
        <v>988</v>
      </c>
      <c r="K11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BOŚ.6743.988.2016.SR</v>
      </c>
      <c r="L1130" s="11">
        <v>42676</v>
      </c>
      <c r="M1130" s="12" t="s">
        <v>30</v>
      </c>
      <c r="N1130" s="88">
        <f>IF($F1130=dane!$B$8,6743+3,(IF($F1130=dane!$B$9,6743+4,(IF($F1130=dane!$B$10,6743+5,6743)))))</f>
        <v>6743</v>
      </c>
      <c r="O1130" s="106"/>
    </row>
    <row r="1131" spans="1:15" ht="60" x14ac:dyDescent="0.25">
      <c r="A1131" s="79">
        <f>IF(zgłoszenia[[#This Row],[ID]]&gt;0,A1130+1,"--")</f>
        <v>1127</v>
      </c>
      <c r="B1131" s="14" t="s">
        <v>36</v>
      </c>
      <c r="C1131" s="87">
        <v>20550</v>
      </c>
      <c r="D1131" s="13">
        <v>42663</v>
      </c>
      <c r="E1131" s="98" t="s">
        <v>151</v>
      </c>
      <c r="F1131" s="12" t="s">
        <v>16</v>
      </c>
      <c r="G1131" s="12" t="s">
        <v>28</v>
      </c>
      <c r="H1131" s="99" t="s">
        <v>129</v>
      </c>
      <c r="I1131" s="100" t="s">
        <v>2054</v>
      </c>
      <c r="J1131" s="12">
        <v>995</v>
      </c>
      <c r="K11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BOŚ.6743.995.2016.KŻ</v>
      </c>
      <c r="L1131" s="11">
        <v>42709</v>
      </c>
      <c r="M1131" s="12" t="s">
        <v>18</v>
      </c>
      <c r="N1131" s="88">
        <f>IF($F1131=dane!$B$8,6743+3,(IF($F1131=dane!$B$9,6743+4,(IF($F1131=dane!$B$10,6743+5,6743)))))</f>
        <v>6743</v>
      </c>
      <c r="O1131" s="106"/>
    </row>
    <row r="1132" spans="1:15" ht="60" x14ac:dyDescent="0.25">
      <c r="A1132" s="79">
        <f>IF(zgłoszenia[[#This Row],[ID]]&gt;0,A1131+1,"--")</f>
        <v>1128</v>
      </c>
      <c r="B1132" s="14" t="s">
        <v>36</v>
      </c>
      <c r="C1132" s="87">
        <v>20502</v>
      </c>
      <c r="D1132" s="13">
        <v>42663</v>
      </c>
      <c r="E1132" s="98" t="s">
        <v>2055</v>
      </c>
      <c r="F1132" s="12" t="s">
        <v>16</v>
      </c>
      <c r="G1132" s="12" t="s">
        <v>28</v>
      </c>
      <c r="H1132" s="99" t="s">
        <v>129</v>
      </c>
      <c r="I1132" s="100" t="s">
        <v>2056</v>
      </c>
      <c r="J1132" s="12">
        <v>997</v>
      </c>
      <c r="K11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BOŚ.6743.997.2016.KŻ</v>
      </c>
      <c r="L1132" s="11">
        <v>42690</v>
      </c>
      <c r="M1132" s="12" t="s">
        <v>18</v>
      </c>
      <c r="N1132" s="88">
        <f>IF($F1132=dane!$B$8,6743+3,(IF($F1132=dane!$B$9,6743+4,(IF($F1132=dane!$B$10,6743+5,6743)))))</f>
        <v>6743</v>
      </c>
      <c r="O1132" s="106"/>
    </row>
    <row r="1133" spans="1:15" ht="60" x14ac:dyDescent="0.25">
      <c r="A1133" s="79">
        <f>IF(zgłoszenia[[#This Row],[ID]]&gt;0,A1132+1,"--")</f>
        <v>1129</v>
      </c>
      <c r="B1133" s="14" t="s">
        <v>36</v>
      </c>
      <c r="C1133" s="87">
        <v>20514</v>
      </c>
      <c r="D1133" s="13">
        <v>42663</v>
      </c>
      <c r="E1133" s="98" t="s">
        <v>2057</v>
      </c>
      <c r="F1133" s="12" t="s">
        <v>16</v>
      </c>
      <c r="G1133" s="12" t="s">
        <v>28</v>
      </c>
      <c r="H1133" s="99" t="s">
        <v>28</v>
      </c>
      <c r="I1133" s="100" t="s">
        <v>2058</v>
      </c>
      <c r="J1133" s="12">
        <v>996</v>
      </c>
      <c r="K11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BOŚ.6743.996.2016.KŻ</v>
      </c>
      <c r="L1133" s="11">
        <v>42692</v>
      </c>
      <c r="M1133" s="12" t="s">
        <v>18</v>
      </c>
      <c r="N1133" s="88">
        <f>IF($F1133=dane!$B$8,6743+3,(IF($F1133=dane!$B$9,6743+4,(IF($F1133=dane!$B$10,6743+5,6743)))))</f>
        <v>6743</v>
      </c>
      <c r="O1133" s="106"/>
    </row>
    <row r="1134" spans="1:15" ht="60" x14ac:dyDescent="0.25">
      <c r="A1134" s="79">
        <f>IF(zgłoszenia[[#This Row],[ID]]&gt;0,A1133+1,"--")</f>
        <v>1130</v>
      </c>
      <c r="B1134" s="14" t="s">
        <v>11</v>
      </c>
      <c r="C1134" s="87">
        <v>20520</v>
      </c>
      <c r="D1134" s="13">
        <v>42663</v>
      </c>
      <c r="E1134" s="98" t="s">
        <v>1596</v>
      </c>
      <c r="F1134" s="12" t="s">
        <v>16</v>
      </c>
      <c r="G1134" s="12" t="s">
        <v>31</v>
      </c>
      <c r="H1134" s="99" t="s">
        <v>73</v>
      </c>
      <c r="I1134" s="100" t="s">
        <v>2059</v>
      </c>
      <c r="J1134" s="12">
        <v>1032</v>
      </c>
      <c r="K11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BOŚ.6743.1032.2016.AA</v>
      </c>
      <c r="L1134" s="11">
        <v>42678</v>
      </c>
      <c r="M1134" s="12" t="s">
        <v>18</v>
      </c>
      <c r="N1134" s="88">
        <f>IF($F1134=dane!$B$8,6743+3,(IF($F1134=dane!$B$9,6743+4,(IF($F1134=dane!$B$10,6743+5,6743)))))</f>
        <v>6743</v>
      </c>
      <c r="O1134" s="106"/>
    </row>
    <row r="1135" spans="1:15" ht="60" x14ac:dyDescent="0.25">
      <c r="A1135" s="79">
        <f>IF(zgłoszenia[[#This Row],[ID]]&gt;0,A1134+1,"--")</f>
        <v>1131</v>
      </c>
      <c r="B1135" s="14" t="s">
        <v>11</v>
      </c>
      <c r="C1135" s="87">
        <v>20522</v>
      </c>
      <c r="D1135" s="13">
        <v>42663</v>
      </c>
      <c r="E1135" s="98" t="s">
        <v>1596</v>
      </c>
      <c r="F1135" s="12" t="s">
        <v>16</v>
      </c>
      <c r="G1135" s="12" t="s">
        <v>31</v>
      </c>
      <c r="H1135" s="99" t="s">
        <v>73</v>
      </c>
      <c r="I1135" s="100" t="s">
        <v>2060</v>
      </c>
      <c r="J1135" s="12">
        <v>1033</v>
      </c>
      <c r="K11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BOŚ.6743.1033.2016.AA</v>
      </c>
      <c r="L1135" s="11">
        <v>42678</v>
      </c>
      <c r="M1135" s="12" t="s">
        <v>18</v>
      </c>
      <c r="N1135" s="88">
        <f>IF($F1135=dane!$B$8,6743+3,(IF($F1135=dane!$B$9,6743+4,(IF($F1135=dane!$B$10,6743+5,6743)))))</f>
        <v>6743</v>
      </c>
      <c r="O1135" s="106"/>
    </row>
    <row r="1136" spans="1:15" ht="60" x14ac:dyDescent="0.25">
      <c r="A1136" s="79">
        <f>IF(zgłoszenia[[#This Row],[ID]]&gt;0,A1135+1,"--")</f>
        <v>1132</v>
      </c>
      <c r="B1136" s="14" t="s">
        <v>11</v>
      </c>
      <c r="C1136" s="87">
        <v>20523</v>
      </c>
      <c r="D1136" s="13">
        <v>42663</v>
      </c>
      <c r="E1136" s="98" t="s">
        <v>1596</v>
      </c>
      <c r="F1136" s="12" t="s">
        <v>16</v>
      </c>
      <c r="G1136" s="12" t="s">
        <v>31</v>
      </c>
      <c r="H1136" s="99" t="s">
        <v>73</v>
      </c>
      <c r="I1136" s="100" t="s">
        <v>335</v>
      </c>
      <c r="J1136" s="12">
        <v>1034</v>
      </c>
      <c r="K11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BOŚ.6743.1034.2016.AA</v>
      </c>
      <c r="L1136" s="11">
        <v>42678</v>
      </c>
      <c r="M1136" s="12" t="s">
        <v>18</v>
      </c>
      <c r="N1136" s="88">
        <f>IF($F1136=dane!$B$8,6743+3,(IF($F1136=dane!$B$9,6743+4,(IF($F1136=dane!$B$10,6743+5,6743)))))</f>
        <v>6743</v>
      </c>
      <c r="O1136" s="106"/>
    </row>
    <row r="1137" spans="1:15" ht="60" x14ac:dyDescent="0.25">
      <c r="A1137" s="79">
        <f>IF(zgłoszenia[[#This Row],[ID]]&gt;0,A1136+1,"--")</f>
        <v>1133</v>
      </c>
      <c r="B1137" s="14" t="s">
        <v>11</v>
      </c>
      <c r="C1137" s="87">
        <v>20524</v>
      </c>
      <c r="D1137" s="13">
        <v>42663</v>
      </c>
      <c r="E1137" s="98" t="s">
        <v>1596</v>
      </c>
      <c r="F1137" s="12" t="s">
        <v>16</v>
      </c>
      <c r="G1137" s="12" t="s">
        <v>31</v>
      </c>
      <c r="H1137" s="99" t="s">
        <v>73</v>
      </c>
      <c r="I1137" s="100" t="s">
        <v>1769</v>
      </c>
      <c r="J1137" s="12">
        <v>1035</v>
      </c>
      <c r="K11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BOŚ.6743.1035.2016.AA</v>
      </c>
      <c r="L1137" s="11">
        <v>42678</v>
      </c>
      <c r="M1137" s="12" t="s">
        <v>18</v>
      </c>
      <c r="N1137" s="88">
        <f>IF($F1137=dane!$B$8,6743+3,(IF($F1137=dane!$B$9,6743+4,(IF($F1137=dane!$B$10,6743+5,6743)))))</f>
        <v>6743</v>
      </c>
      <c r="O1137" s="106"/>
    </row>
    <row r="1138" spans="1:15" ht="60" x14ac:dyDescent="0.25">
      <c r="A1138" s="79">
        <f>IF(zgłoszenia[[#This Row],[ID]]&gt;0,A1137+1,"--")</f>
        <v>1134</v>
      </c>
      <c r="B1138" s="14" t="s">
        <v>11</v>
      </c>
      <c r="C1138" s="87">
        <v>20526</v>
      </c>
      <c r="D1138" s="13">
        <v>42663</v>
      </c>
      <c r="E1138" s="98" t="s">
        <v>1596</v>
      </c>
      <c r="F1138" s="12" t="s">
        <v>16</v>
      </c>
      <c r="G1138" s="12" t="s">
        <v>31</v>
      </c>
      <c r="H1138" s="99" t="s">
        <v>73</v>
      </c>
      <c r="I1138" s="100" t="s">
        <v>2061</v>
      </c>
      <c r="J1138" s="12">
        <v>1036</v>
      </c>
      <c r="K11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BOŚ.6743.1036.2016.AA</v>
      </c>
      <c r="L1138" s="11">
        <v>42678</v>
      </c>
      <c r="M1138" s="12" t="s">
        <v>18</v>
      </c>
      <c r="N1138" s="88">
        <f>IF($F1138=dane!$B$8,6743+3,(IF($F1138=dane!$B$9,6743+4,(IF($F1138=dane!$B$10,6743+5,6743)))))</f>
        <v>6743</v>
      </c>
      <c r="O1138" s="106"/>
    </row>
    <row r="1139" spans="1:15" ht="60" x14ac:dyDescent="0.25">
      <c r="A1139" s="79">
        <f>IF(zgłoszenia[[#This Row],[ID]]&gt;0,A1138+1,"--")</f>
        <v>1135</v>
      </c>
      <c r="B1139" s="14" t="s">
        <v>11</v>
      </c>
      <c r="C1139" s="87">
        <v>20527</v>
      </c>
      <c r="D1139" s="13">
        <v>42663</v>
      </c>
      <c r="E1139" s="98" t="s">
        <v>1596</v>
      </c>
      <c r="F1139" s="12" t="s">
        <v>16</v>
      </c>
      <c r="G1139" s="12" t="s">
        <v>31</v>
      </c>
      <c r="H1139" s="99" t="s">
        <v>73</v>
      </c>
      <c r="I1139" s="100" t="s">
        <v>2062</v>
      </c>
      <c r="J1139" s="12">
        <v>1037</v>
      </c>
      <c r="K11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BOŚ.6743.1037.2016.AA</v>
      </c>
      <c r="L1139" s="11">
        <v>42681</v>
      </c>
      <c r="M1139" s="12" t="s">
        <v>18</v>
      </c>
      <c r="N1139" s="88">
        <f>IF($F1139=dane!$B$8,6743+3,(IF($F1139=dane!$B$9,6743+4,(IF($F1139=dane!$B$10,6743+5,6743)))))</f>
        <v>6743</v>
      </c>
      <c r="O1139" s="106"/>
    </row>
    <row r="1140" spans="1:15" ht="60" x14ac:dyDescent="0.25">
      <c r="A1140" s="79">
        <f>IF(zgłoszenia[[#This Row],[ID]]&gt;0,A1139+1,"--")</f>
        <v>1136</v>
      </c>
      <c r="B1140" s="14" t="s">
        <v>1178</v>
      </c>
      <c r="C1140" s="87">
        <v>20528</v>
      </c>
      <c r="D1140" s="13">
        <v>42663</v>
      </c>
      <c r="E1140" s="98" t="s">
        <v>1596</v>
      </c>
      <c r="F1140" s="12" t="s">
        <v>16</v>
      </c>
      <c r="G1140" s="12" t="s">
        <v>31</v>
      </c>
      <c r="H1140" s="99" t="s">
        <v>2063</v>
      </c>
      <c r="I1140" s="100" t="s">
        <v>2064</v>
      </c>
      <c r="J1140" s="12">
        <v>998</v>
      </c>
      <c r="K11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BOŚ.6743.998.2016.EJ</v>
      </c>
      <c r="L1140" s="11">
        <v>42692</v>
      </c>
      <c r="M1140" s="12" t="s">
        <v>18</v>
      </c>
      <c r="N1140" s="88">
        <f>IF($F1140=dane!$B$8,6743+3,(IF($F1140=dane!$B$9,6743+4,(IF($F1140=dane!$B$10,6743+5,6743)))))</f>
        <v>6743</v>
      </c>
      <c r="O1140" s="106"/>
    </row>
    <row r="1141" spans="1:15" ht="60" x14ac:dyDescent="0.25">
      <c r="A1141" s="79">
        <f>IF(zgłoszenia[[#This Row],[ID]]&gt;0,A1140+1,"--")</f>
        <v>1137</v>
      </c>
      <c r="B1141" s="14" t="s">
        <v>42</v>
      </c>
      <c r="C1141" s="87">
        <v>20529</v>
      </c>
      <c r="D1141" s="13">
        <v>42663</v>
      </c>
      <c r="E1141" s="98" t="s">
        <v>1596</v>
      </c>
      <c r="F1141" s="12" t="s">
        <v>16</v>
      </c>
      <c r="G1141" s="12" t="s">
        <v>31</v>
      </c>
      <c r="H1141" s="99" t="s">
        <v>2065</v>
      </c>
      <c r="I1141" s="100" t="s">
        <v>2066</v>
      </c>
      <c r="J1141" s="12">
        <v>1061</v>
      </c>
      <c r="K11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BOŚ.6743.1061.2016.MS</v>
      </c>
      <c r="L1141" s="11">
        <v>42706</v>
      </c>
      <c r="M1141" s="12" t="s">
        <v>18</v>
      </c>
      <c r="N1141" s="88">
        <f>IF($F1141=dane!$B$8,6743+3,(IF($F1141=dane!$B$9,6743+4,(IF($F1141=dane!$B$10,6743+5,6743)))))</f>
        <v>6743</v>
      </c>
      <c r="O1141" s="106"/>
    </row>
    <row r="1142" spans="1:15" ht="60" x14ac:dyDescent="0.25">
      <c r="A1142" s="79">
        <f>IF(zgłoszenia[[#This Row],[ID]]&gt;0,A1141+1,"--")</f>
        <v>1138</v>
      </c>
      <c r="B1142" s="14" t="s">
        <v>42</v>
      </c>
      <c r="C1142" s="87">
        <v>20530</v>
      </c>
      <c r="D1142" s="13">
        <v>42663</v>
      </c>
      <c r="E1142" s="98" t="s">
        <v>1596</v>
      </c>
      <c r="F1142" s="12" t="s">
        <v>16</v>
      </c>
      <c r="G1142" s="12" t="s">
        <v>31</v>
      </c>
      <c r="H1142" s="99" t="s">
        <v>254</v>
      </c>
      <c r="I1142" s="100" t="s">
        <v>2067</v>
      </c>
      <c r="J1142" s="12">
        <v>1060</v>
      </c>
      <c r="K11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BOŚ.6743.1060.2016.MS</v>
      </c>
      <c r="L1142" s="11">
        <v>42719</v>
      </c>
      <c r="M1142" s="12" t="s">
        <v>18</v>
      </c>
      <c r="N1142" s="88">
        <f>IF($F1142=dane!$B$8,6743+3,(IF($F1142=dane!$B$9,6743+4,(IF($F1142=dane!$B$10,6743+5,6743)))))</f>
        <v>6743</v>
      </c>
      <c r="O1142" s="106"/>
    </row>
    <row r="1143" spans="1:15" ht="60" x14ac:dyDescent="0.25">
      <c r="A1143" s="79">
        <f>IF(zgłoszenia[[#This Row],[ID]]&gt;0,A1142+1,"--")</f>
        <v>1139</v>
      </c>
      <c r="B1143" s="14" t="s">
        <v>42</v>
      </c>
      <c r="C1143" s="87">
        <v>20531</v>
      </c>
      <c r="D1143" s="13">
        <v>42663</v>
      </c>
      <c r="E1143" s="98" t="s">
        <v>1596</v>
      </c>
      <c r="F1143" s="12" t="s">
        <v>16</v>
      </c>
      <c r="G1143" s="12" t="s">
        <v>31</v>
      </c>
      <c r="H1143" s="99" t="s">
        <v>254</v>
      </c>
      <c r="I1143" s="100" t="s">
        <v>2068</v>
      </c>
      <c r="J1143" s="12">
        <v>1059</v>
      </c>
      <c r="K11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BOŚ.6743.1059.2016.MS</v>
      </c>
      <c r="L1143" s="11">
        <v>42692</v>
      </c>
      <c r="M1143" s="12" t="s">
        <v>18</v>
      </c>
      <c r="N1143" s="88">
        <f>IF($F1143=dane!$B$8,6743+3,(IF($F1143=dane!$B$9,6743+4,(IF($F1143=dane!$B$10,6743+5,6743)))))</f>
        <v>6743</v>
      </c>
      <c r="O1143" s="106"/>
    </row>
    <row r="1144" spans="1:15" ht="45" x14ac:dyDescent="0.25">
      <c r="A1144" s="79">
        <f>IF(zgłoszenia[[#This Row],[ID]]&gt;0,A1143+1,"--")</f>
        <v>1140</v>
      </c>
      <c r="B1144" s="14" t="s">
        <v>42</v>
      </c>
      <c r="C1144" s="87">
        <v>20532</v>
      </c>
      <c r="D1144" s="13">
        <v>42663</v>
      </c>
      <c r="E1144" s="98" t="s">
        <v>1596</v>
      </c>
      <c r="F1144" s="12" t="s">
        <v>16</v>
      </c>
      <c r="G1144" s="12" t="s">
        <v>31</v>
      </c>
      <c r="H1144" s="99" t="s">
        <v>667</v>
      </c>
      <c r="I1144" s="100" t="s">
        <v>2069</v>
      </c>
      <c r="J1144" s="12">
        <v>1058</v>
      </c>
      <c r="K11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BOŚ.6743.1058.2016.MS</v>
      </c>
      <c r="L1144" s="11">
        <v>42716</v>
      </c>
      <c r="M1144" s="12" t="s">
        <v>21</v>
      </c>
      <c r="N1144" s="88">
        <f>IF($F1144=dane!$B$8,6743+3,(IF($F1144=dane!$B$9,6743+4,(IF($F1144=dane!$B$10,6743+5,6743)))))</f>
        <v>6743</v>
      </c>
      <c r="O1144" s="106"/>
    </row>
    <row r="1145" spans="1:15" ht="60" x14ac:dyDescent="0.25">
      <c r="A1145" s="79">
        <f>IF(zgłoszenia[[#This Row],[ID]]&gt;0,A1144+1,"--")</f>
        <v>1141</v>
      </c>
      <c r="B1145" s="14" t="s">
        <v>42</v>
      </c>
      <c r="C1145" s="87">
        <v>20533</v>
      </c>
      <c r="D1145" s="13">
        <v>42663</v>
      </c>
      <c r="E1145" s="98" t="s">
        <v>1596</v>
      </c>
      <c r="F1145" s="12" t="s">
        <v>16</v>
      </c>
      <c r="G1145" s="12" t="s">
        <v>31</v>
      </c>
      <c r="H1145" s="99" t="s">
        <v>254</v>
      </c>
      <c r="I1145" s="100" t="s">
        <v>2070</v>
      </c>
      <c r="J1145" s="12">
        <v>1057</v>
      </c>
      <c r="K11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BOŚ.6743.1057.2016.MS</v>
      </c>
      <c r="L1145" s="11">
        <v>42692</v>
      </c>
      <c r="M1145" s="12" t="s">
        <v>18</v>
      </c>
      <c r="N1145" s="88">
        <f>IF($F1145=dane!$B$8,6743+3,(IF($F1145=dane!$B$9,6743+4,(IF($F1145=dane!$B$10,6743+5,6743)))))</f>
        <v>6743</v>
      </c>
      <c r="O1145" s="106"/>
    </row>
    <row r="1146" spans="1:15" ht="60" x14ac:dyDescent="0.25">
      <c r="A1146" s="79">
        <f>IF(zgłoszenia[[#This Row],[ID]]&gt;0,A1145+1,"--")</f>
        <v>1142</v>
      </c>
      <c r="B1146" s="14" t="s">
        <v>42</v>
      </c>
      <c r="C1146" s="87">
        <v>20535</v>
      </c>
      <c r="D1146" s="13">
        <v>42663</v>
      </c>
      <c r="E1146" s="98" t="s">
        <v>1596</v>
      </c>
      <c r="F1146" s="12" t="s">
        <v>16</v>
      </c>
      <c r="G1146" s="12" t="s">
        <v>31</v>
      </c>
      <c r="H1146" s="99" t="s">
        <v>669</v>
      </c>
      <c r="I1146" s="100" t="s">
        <v>2071</v>
      </c>
      <c r="J1146" s="12">
        <v>1056</v>
      </c>
      <c r="K11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BOŚ.6743.1056.2016.MS</v>
      </c>
      <c r="L1146" s="11">
        <v>42692</v>
      </c>
      <c r="M1146" s="12" t="s">
        <v>18</v>
      </c>
      <c r="N1146" s="88">
        <f>IF($F1146=dane!$B$8,6743+3,(IF($F1146=dane!$B$9,6743+4,(IF($F1146=dane!$B$10,6743+5,6743)))))</f>
        <v>6743</v>
      </c>
      <c r="O1146" s="106"/>
    </row>
    <row r="1147" spans="1:15" ht="60" x14ac:dyDescent="0.25">
      <c r="A1147" s="79">
        <f>IF(zgłoszenia[[#This Row],[ID]]&gt;0,A1146+1,"--")</f>
        <v>1143</v>
      </c>
      <c r="B1147" s="14" t="s">
        <v>1178</v>
      </c>
      <c r="C1147" s="87">
        <v>20536</v>
      </c>
      <c r="D1147" s="13">
        <v>42663</v>
      </c>
      <c r="E1147" s="98" t="s">
        <v>1596</v>
      </c>
      <c r="F1147" s="12" t="s">
        <v>16</v>
      </c>
      <c r="G1147" s="12" t="s">
        <v>31</v>
      </c>
      <c r="H1147" s="99" t="s">
        <v>2063</v>
      </c>
      <c r="I1147" s="100" t="s">
        <v>2072</v>
      </c>
      <c r="J1147" s="12">
        <v>999</v>
      </c>
      <c r="K11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BOŚ.6743.999.2016.EJ</v>
      </c>
      <c r="L1147" s="11">
        <v>42691</v>
      </c>
      <c r="M1147" s="12" t="s">
        <v>18</v>
      </c>
      <c r="N1147" s="88">
        <f>IF($F1147=dane!$B$8,6743+3,(IF($F1147=dane!$B$9,6743+4,(IF($F1147=dane!$B$10,6743+5,6743)))))</f>
        <v>6743</v>
      </c>
      <c r="O1147" s="106"/>
    </row>
    <row r="1148" spans="1:15" ht="60" x14ac:dyDescent="0.25">
      <c r="A1148" s="79">
        <f>IF(zgłoszenia[[#This Row],[ID]]&gt;0,A1147+1,"--")</f>
        <v>1144</v>
      </c>
      <c r="B1148" s="14" t="s">
        <v>42</v>
      </c>
      <c r="C1148" s="87">
        <v>20537</v>
      </c>
      <c r="D1148" s="13">
        <v>42663</v>
      </c>
      <c r="E1148" s="98" t="s">
        <v>1596</v>
      </c>
      <c r="F1148" s="12" t="s">
        <v>16</v>
      </c>
      <c r="G1148" s="12" t="s">
        <v>31</v>
      </c>
      <c r="H1148" s="99" t="s">
        <v>669</v>
      </c>
      <c r="I1148" s="100" t="s">
        <v>2073</v>
      </c>
      <c r="J1148" s="12">
        <v>1055</v>
      </c>
      <c r="K11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BOŚ.6743.1055.2016.MS</v>
      </c>
      <c r="L1148" s="11">
        <v>42692</v>
      </c>
      <c r="M1148" s="12" t="s">
        <v>18</v>
      </c>
      <c r="N1148" s="88">
        <f>IF($F1148=dane!$B$8,6743+3,(IF($F1148=dane!$B$9,6743+4,(IF($F1148=dane!$B$10,6743+5,6743)))))</f>
        <v>6743</v>
      </c>
      <c r="O1148" s="106"/>
    </row>
    <row r="1149" spans="1:15" ht="60" x14ac:dyDescent="0.25">
      <c r="A1149" s="79">
        <f>IF(zgłoszenia[[#This Row],[ID]]&gt;0,A1148+1,"--")</f>
        <v>1145</v>
      </c>
      <c r="B1149" s="14" t="s">
        <v>1178</v>
      </c>
      <c r="C1149" s="87">
        <v>20538</v>
      </c>
      <c r="D1149" s="13">
        <v>42663</v>
      </c>
      <c r="E1149" s="98" t="s">
        <v>1596</v>
      </c>
      <c r="F1149" s="12" t="s">
        <v>16</v>
      </c>
      <c r="G1149" s="12" t="s">
        <v>31</v>
      </c>
      <c r="H1149" s="99" t="s">
        <v>2063</v>
      </c>
      <c r="I1149" s="100" t="s">
        <v>2074</v>
      </c>
      <c r="J1149" s="12">
        <v>1000</v>
      </c>
      <c r="K11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BOŚ.6743.1000.2016.EJ</v>
      </c>
      <c r="L1149" s="11">
        <v>42692</v>
      </c>
      <c r="M1149" s="12" t="s">
        <v>18</v>
      </c>
      <c r="N1149" s="88">
        <f>IF($F1149=dane!$B$8,6743+3,(IF($F1149=dane!$B$9,6743+4,(IF($F1149=dane!$B$10,6743+5,6743)))))</f>
        <v>6743</v>
      </c>
      <c r="O1149" s="106"/>
    </row>
    <row r="1150" spans="1:15" ht="60" x14ac:dyDescent="0.25">
      <c r="A1150" s="79">
        <f>IF(zgłoszenia[[#This Row],[ID]]&gt;0,A1149+1,"--")</f>
        <v>1146</v>
      </c>
      <c r="B1150" s="14" t="s">
        <v>1178</v>
      </c>
      <c r="C1150" s="87">
        <v>20539</v>
      </c>
      <c r="D1150" s="13">
        <v>42663</v>
      </c>
      <c r="E1150" s="98" t="s">
        <v>1596</v>
      </c>
      <c r="F1150" s="12" t="s">
        <v>16</v>
      </c>
      <c r="G1150" s="12" t="s">
        <v>31</v>
      </c>
      <c r="H1150" s="99" t="s">
        <v>2063</v>
      </c>
      <c r="I1150" s="100" t="s">
        <v>2075</v>
      </c>
      <c r="J1150" s="12">
        <v>1001</v>
      </c>
      <c r="K11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BOŚ.6743.1001.2016.EJ</v>
      </c>
      <c r="L1150" s="11">
        <v>42692</v>
      </c>
      <c r="M1150" s="12" t="s">
        <v>18</v>
      </c>
      <c r="N1150" s="88">
        <f>IF($F1150=dane!$B$8,6743+3,(IF($F1150=dane!$B$9,6743+4,(IF($F1150=dane!$B$10,6743+5,6743)))))</f>
        <v>6743</v>
      </c>
      <c r="O1150" s="106"/>
    </row>
    <row r="1151" spans="1:15" ht="60" x14ac:dyDescent="0.25">
      <c r="A1151" s="79">
        <f>IF(zgłoszenia[[#This Row],[ID]]&gt;0,A1150+1,"--")</f>
        <v>1147</v>
      </c>
      <c r="B1151" s="14" t="s">
        <v>1178</v>
      </c>
      <c r="C1151" s="87">
        <v>20540</v>
      </c>
      <c r="D1151" s="13">
        <v>42663</v>
      </c>
      <c r="E1151" s="98" t="s">
        <v>1596</v>
      </c>
      <c r="F1151" s="12" t="s">
        <v>16</v>
      </c>
      <c r="G1151" s="12" t="s">
        <v>31</v>
      </c>
      <c r="H1151" s="99" t="s">
        <v>2063</v>
      </c>
      <c r="I1151" s="100" t="s">
        <v>2076</v>
      </c>
      <c r="J1151" s="12">
        <v>1002</v>
      </c>
      <c r="K11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BOŚ.6743.1002.2016.EJ</v>
      </c>
      <c r="L1151" s="11">
        <v>42692</v>
      </c>
      <c r="M1151" s="12" t="s">
        <v>18</v>
      </c>
      <c r="N1151" s="88">
        <f>IF($F1151=dane!$B$8,6743+3,(IF($F1151=dane!$B$9,6743+4,(IF($F1151=dane!$B$10,6743+5,6743)))))</f>
        <v>6743</v>
      </c>
      <c r="O1151" s="106"/>
    </row>
    <row r="1152" spans="1:15" ht="60" x14ac:dyDescent="0.25">
      <c r="A1152" s="79">
        <f>IF(zgłoszenia[[#This Row],[ID]]&gt;0,A1151+1,"--")</f>
        <v>1148</v>
      </c>
      <c r="B1152" s="14" t="s">
        <v>1178</v>
      </c>
      <c r="C1152" s="87">
        <v>20541</v>
      </c>
      <c r="D1152" s="13">
        <v>42663</v>
      </c>
      <c r="E1152" s="98" t="s">
        <v>1596</v>
      </c>
      <c r="F1152" s="12" t="s">
        <v>16</v>
      </c>
      <c r="G1152" s="12" t="s">
        <v>31</v>
      </c>
      <c r="H1152" s="99" t="s">
        <v>1674</v>
      </c>
      <c r="I1152" s="100" t="s">
        <v>2077</v>
      </c>
      <c r="J1152" s="12">
        <v>1003</v>
      </c>
      <c r="K11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BOŚ.6743.1003.2016.EJ</v>
      </c>
      <c r="L1152" s="11">
        <v>42691</v>
      </c>
      <c r="M1152" s="12" t="s">
        <v>18</v>
      </c>
      <c r="N1152" s="88">
        <f>IF($F1152=dane!$B$8,6743+3,(IF($F1152=dane!$B$9,6743+4,(IF($F1152=dane!$B$10,6743+5,6743)))))</f>
        <v>6743</v>
      </c>
      <c r="O1152" s="106"/>
    </row>
    <row r="1153" spans="1:15" ht="60" x14ac:dyDescent="0.25">
      <c r="A1153" s="79">
        <f>IF(zgłoszenia[[#This Row],[ID]]&gt;0,A1152+1,"--")</f>
        <v>1149</v>
      </c>
      <c r="B1153" s="14" t="s">
        <v>1178</v>
      </c>
      <c r="C1153" s="87">
        <v>20542</v>
      </c>
      <c r="D1153" s="13">
        <v>42663</v>
      </c>
      <c r="E1153" s="98" t="s">
        <v>1596</v>
      </c>
      <c r="F1153" s="12" t="s">
        <v>16</v>
      </c>
      <c r="G1153" s="12" t="s">
        <v>31</v>
      </c>
      <c r="H1153" s="99" t="s">
        <v>2063</v>
      </c>
      <c r="I1153" s="100" t="s">
        <v>812</v>
      </c>
      <c r="J1153" s="12">
        <v>1004</v>
      </c>
      <c r="K11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BOŚ.6743.1004.2016.EJ</v>
      </c>
      <c r="L1153" s="11">
        <v>42692</v>
      </c>
      <c r="M1153" s="12" t="s">
        <v>18</v>
      </c>
      <c r="N1153" s="88">
        <f>IF($F1153=dane!$B$8,6743+3,(IF($F1153=dane!$B$9,6743+4,(IF($F1153=dane!$B$10,6743+5,6743)))))</f>
        <v>6743</v>
      </c>
      <c r="O1153" s="106"/>
    </row>
    <row r="1154" spans="1:15" ht="51" customHeight="1" x14ac:dyDescent="0.25">
      <c r="A1154" s="79">
        <f>IF(zgłoszenia[[#This Row],[ID]]&gt;0,A1153+1,"--")</f>
        <v>1150</v>
      </c>
      <c r="B1154" s="14" t="s">
        <v>1178</v>
      </c>
      <c r="C1154" s="87">
        <v>20543</v>
      </c>
      <c r="D1154" s="13">
        <v>42663</v>
      </c>
      <c r="E1154" s="98" t="s">
        <v>1596</v>
      </c>
      <c r="F1154" s="12" t="s">
        <v>16</v>
      </c>
      <c r="G1154" s="12" t="s">
        <v>31</v>
      </c>
      <c r="H1154" s="99" t="s">
        <v>1674</v>
      </c>
      <c r="I1154" s="100" t="s">
        <v>2078</v>
      </c>
      <c r="J1154" s="12">
        <v>1005</v>
      </c>
      <c r="K11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BOŚ.6743.1005.2016.EJ</v>
      </c>
      <c r="L1154" s="11">
        <v>42692</v>
      </c>
      <c r="M1154" s="12" t="s">
        <v>30</v>
      </c>
      <c r="N1154" s="88">
        <f>IF($F1154=dane!$B$8,6743+3,(IF($F1154=dane!$B$9,6743+4,(IF($F1154=dane!$B$10,6743+5,6743)))))</f>
        <v>6743</v>
      </c>
      <c r="O1154" s="106"/>
    </row>
    <row r="1155" spans="1:15" ht="60" x14ac:dyDescent="0.25">
      <c r="A1155" s="79">
        <f>IF(zgłoszenia[[#This Row],[ID]]&gt;0,A1154+1,"--")</f>
        <v>1151</v>
      </c>
      <c r="B1155" s="14" t="s">
        <v>209</v>
      </c>
      <c r="C1155" s="87">
        <v>20544</v>
      </c>
      <c r="D1155" s="13">
        <v>42663</v>
      </c>
      <c r="E1155" s="98" t="s">
        <v>1596</v>
      </c>
      <c r="F1155" s="12" t="s">
        <v>16</v>
      </c>
      <c r="G1155" s="12" t="s">
        <v>31</v>
      </c>
      <c r="H1155" s="99" t="s">
        <v>1674</v>
      </c>
      <c r="I1155" s="100" t="s">
        <v>1203</v>
      </c>
      <c r="J1155" s="12">
        <v>993</v>
      </c>
      <c r="K11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BOŚ.6743.993.2016.SR</v>
      </c>
      <c r="L1155" s="11">
        <v>42668</v>
      </c>
      <c r="M1155" s="12" t="s">
        <v>18</v>
      </c>
      <c r="N1155" s="88">
        <f>IF($F1155=dane!$B$8,6743+3,(IF($F1155=dane!$B$9,6743+4,(IF($F1155=dane!$B$10,6743+5,6743)))))</f>
        <v>6743</v>
      </c>
      <c r="O1155" s="106"/>
    </row>
    <row r="1156" spans="1:15" ht="60" x14ac:dyDescent="0.25">
      <c r="A1156" s="79">
        <f>IF(zgłoszenia[[#This Row],[ID]]&gt;0,A1155+1,"--")</f>
        <v>1152</v>
      </c>
      <c r="B1156" s="14" t="s">
        <v>1178</v>
      </c>
      <c r="C1156" s="87">
        <v>20545</v>
      </c>
      <c r="D1156" s="13">
        <v>42663</v>
      </c>
      <c r="E1156" s="98" t="s">
        <v>1596</v>
      </c>
      <c r="F1156" s="12" t="s">
        <v>16</v>
      </c>
      <c r="G1156" s="12" t="s">
        <v>31</v>
      </c>
      <c r="H1156" s="99" t="s">
        <v>912</v>
      </c>
      <c r="I1156" s="100" t="s">
        <v>2079</v>
      </c>
      <c r="J1156" s="12">
        <v>1006</v>
      </c>
      <c r="K11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BOŚ.6743.1006.2016.EJ</v>
      </c>
      <c r="L1156" s="11">
        <v>42692</v>
      </c>
      <c r="M1156" s="12" t="s">
        <v>18</v>
      </c>
      <c r="N1156" s="88">
        <f>IF($F1156=dane!$B$8,6743+3,(IF($F1156=dane!$B$9,6743+4,(IF($F1156=dane!$B$10,6743+5,6743)))))</f>
        <v>6743</v>
      </c>
      <c r="O1156" s="106"/>
    </row>
    <row r="1157" spans="1:15" ht="60" x14ac:dyDescent="0.25">
      <c r="A1157" s="79">
        <f>IF(zgłoszenia[[#This Row],[ID]]&gt;0,A1156+1,"--")</f>
        <v>1153</v>
      </c>
      <c r="B1157" s="14" t="s">
        <v>1178</v>
      </c>
      <c r="C1157" s="87">
        <v>20546</v>
      </c>
      <c r="D1157" s="13">
        <v>42663</v>
      </c>
      <c r="E1157" s="98" t="s">
        <v>1596</v>
      </c>
      <c r="F1157" s="12" t="s">
        <v>16</v>
      </c>
      <c r="G1157" s="12" t="s">
        <v>31</v>
      </c>
      <c r="H1157" s="99" t="s">
        <v>2063</v>
      </c>
      <c r="I1157" s="100" t="s">
        <v>1131</v>
      </c>
      <c r="J1157" s="12">
        <v>1007</v>
      </c>
      <c r="K11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BOŚ.6743.1007.2016.EJ</v>
      </c>
      <c r="L1157" s="11">
        <v>42692</v>
      </c>
      <c r="M1157" s="12" t="s">
        <v>18</v>
      </c>
      <c r="N1157" s="88">
        <f>IF($F1157=dane!$B$8,6743+3,(IF($F1157=dane!$B$9,6743+4,(IF($F1157=dane!$B$10,6743+5,6743)))))</f>
        <v>6743</v>
      </c>
      <c r="O1157" s="106"/>
    </row>
    <row r="1158" spans="1:15" ht="60" x14ac:dyDescent="0.25">
      <c r="A1158" s="79">
        <f>IF(zgłoszenia[[#This Row],[ID]]&gt;0,A1157+1,"--")</f>
        <v>1154</v>
      </c>
      <c r="B1158" s="14" t="s">
        <v>11</v>
      </c>
      <c r="C1158" s="87">
        <v>20547</v>
      </c>
      <c r="D1158" s="13">
        <v>42663</v>
      </c>
      <c r="E1158" s="98" t="s">
        <v>1596</v>
      </c>
      <c r="F1158" s="12" t="s">
        <v>16</v>
      </c>
      <c r="G1158" s="12" t="s">
        <v>31</v>
      </c>
      <c r="H1158" s="99" t="s">
        <v>1237</v>
      </c>
      <c r="I1158" s="100" t="s">
        <v>2080</v>
      </c>
      <c r="J1158" s="12">
        <v>1038</v>
      </c>
      <c r="K11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BOŚ.6743.1038.2016.AA</v>
      </c>
      <c r="L1158" s="11">
        <v>42681</v>
      </c>
      <c r="M1158" s="12" t="s">
        <v>18</v>
      </c>
      <c r="N1158" s="88">
        <f>IF($F1158=dane!$B$8,6743+3,(IF($F1158=dane!$B$9,6743+4,(IF($F1158=dane!$B$10,6743+5,6743)))))</f>
        <v>6743</v>
      </c>
      <c r="O1158" s="106"/>
    </row>
    <row r="1159" spans="1:15" ht="45" x14ac:dyDescent="0.25">
      <c r="A1159" s="79">
        <f>IF(zgłoszenia[[#This Row],[ID]]&gt;0,A1158+1,"--")</f>
        <v>1155</v>
      </c>
      <c r="B1159" s="14" t="s">
        <v>11</v>
      </c>
      <c r="C1159" s="87">
        <v>20548</v>
      </c>
      <c r="D1159" s="13">
        <v>42663</v>
      </c>
      <c r="E1159" s="98" t="s">
        <v>1596</v>
      </c>
      <c r="F1159" s="12" t="s">
        <v>16</v>
      </c>
      <c r="G1159" s="12" t="s">
        <v>31</v>
      </c>
      <c r="H1159" s="99" t="s">
        <v>73</v>
      </c>
      <c r="I1159" s="100" t="s">
        <v>2081</v>
      </c>
      <c r="J1159" s="12">
        <v>1039</v>
      </c>
      <c r="K11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BOŚ.6743.1039.2016.AA</v>
      </c>
      <c r="L1159" s="11">
        <v>42723</v>
      </c>
      <c r="M1159" s="12" t="s">
        <v>30</v>
      </c>
      <c r="N1159" s="88">
        <f>IF($F1159=dane!$B$8,6743+3,(IF($F1159=dane!$B$9,6743+4,(IF($F1159=dane!$B$10,6743+5,6743)))))</f>
        <v>6743</v>
      </c>
      <c r="O1159" s="106"/>
    </row>
    <row r="1160" spans="1:15" ht="60" x14ac:dyDescent="0.25">
      <c r="A1160" s="79">
        <f>IF(zgłoszenia[[#This Row],[ID]]&gt;0,A1159+1,"--")</f>
        <v>1156</v>
      </c>
      <c r="B1160" s="14" t="s">
        <v>1178</v>
      </c>
      <c r="C1160" s="87">
        <v>20549</v>
      </c>
      <c r="D1160" s="13">
        <v>42663</v>
      </c>
      <c r="E1160" s="98" t="s">
        <v>1596</v>
      </c>
      <c r="F1160" s="12" t="s">
        <v>16</v>
      </c>
      <c r="G1160" s="12" t="s">
        <v>31</v>
      </c>
      <c r="H1160" s="99" t="s">
        <v>2063</v>
      </c>
      <c r="I1160" s="100" t="s">
        <v>2082</v>
      </c>
      <c r="J1160" s="12">
        <v>1008</v>
      </c>
      <c r="K11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BOŚ.6743.1008.2016.EJ</v>
      </c>
      <c r="L1160" s="11">
        <v>42692</v>
      </c>
      <c r="M1160" s="12" t="s">
        <v>18</v>
      </c>
      <c r="N1160" s="88">
        <f>IF($F1160=dane!$B$8,6743+3,(IF($F1160=dane!$B$9,6743+4,(IF($F1160=dane!$B$10,6743+5,6743)))))</f>
        <v>6743</v>
      </c>
      <c r="O1160" s="106"/>
    </row>
    <row r="1161" spans="1:15" ht="45" x14ac:dyDescent="0.25">
      <c r="A1161" s="79">
        <f>IF(zgłoszenia[[#This Row],[ID]]&gt;0,A1160+1,"--")</f>
        <v>1157</v>
      </c>
      <c r="B1161" s="14" t="s">
        <v>42</v>
      </c>
      <c r="C1161" s="87">
        <v>20550</v>
      </c>
      <c r="D1161" s="13">
        <v>42663</v>
      </c>
      <c r="E1161" s="98" t="s">
        <v>1596</v>
      </c>
      <c r="F1161" s="12" t="s">
        <v>16</v>
      </c>
      <c r="G1161" s="12" t="s">
        <v>31</v>
      </c>
      <c r="H1161" s="99" t="s">
        <v>667</v>
      </c>
      <c r="I1161" s="100" t="s">
        <v>462</v>
      </c>
      <c r="J1161" s="12">
        <v>1054</v>
      </c>
      <c r="K11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BOŚ.6743.1054.2016.MS</v>
      </c>
      <c r="L1161" s="11">
        <v>42692</v>
      </c>
      <c r="M1161" s="12" t="s">
        <v>30</v>
      </c>
      <c r="N1161" s="88">
        <f>IF($F1161=dane!$B$8,6743+3,(IF($F1161=dane!$B$9,6743+4,(IF($F1161=dane!$B$10,6743+5,6743)))))</f>
        <v>6743</v>
      </c>
      <c r="O1161" s="106"/>
    </row>
    <row r="1162" spans="1:15" ht="60" x14ac:dyDescent="0.25">
      <c r="A1162" s="79">
        <f>IF(zgłoszenia[[#This Row],[ID]]&gt;0,A1161+1,"--")</f>
        <v>1158</v>
      </c>
      <c r="B1162" s="14" t="s">
        <v>1178</v>
      </c>
      <c r="C1162" s="87">
        <v>20551</v>
      </c>
      <c r="D1162" s="13">
        <v>42663</v>
      </c>
      <c r="E1162" s="98" t="s">
        <v>1596</v>
      </c>
      <c r="F1162" s="12" t="s">
        <v>16</v>
      </c>
      <c r="G1162" s="12" t="s">
        <v>31</v>
      </c>
      <c r="H1162" s="99" t="s">
        <v>2063</v>
      </c>
      <c r="I1162" s="100" t="s">
        <v>2083</v>
      </c>
      <c r="J1162" s="12">
        <v>1009</v>
      </c>
      <c r="K11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BOŚ.6743.1009.2016.EJ</v>
      </c>
      <c r="L1162" s="11">
        <v>42692</v>
      </c>
      <c r="M1162" s="12" t="s">
        <v>18</v>
      </c>
      <c r="N1162" s="88">
        <f>IF($F1162=dane!$B$8,6743+3,(IF($F1162=dane!$B$9,6743+4,(IF($F1162=dane!$B$10,6743+5,6743)))))</f>
        <v>6743</v>
      </c>
      <c r="O1162" s="106"/>
    </row>
    <row r="1163" spans="1:15" ht="60" x14ac:dyDescent="0.25">
      <c r="A1163" s="79">
        <f>IF(zgłoszenia[[#This Row],[ID]]&gt;0,A1162+1,"--")</f>
        <v>1159</v>
      </c>
      <c r="B1163" s="14" t="s">
        <v>42</v>
      </c>
      <c r="C1163" s="87">
        <v>20552</v>
      </c>
      <c r="D1163" s="13">
        <v>42663</v>
      </c>
      <c r="E1163" s="98" t="s">
        <v>1596</v>
      </c>
      <c r="F1163" s="12" t="s">
        <v>16</v>
      </c>
      <c r="G1163" s="12" t="s">
        <v>31</v>
      </c>
      <c r="H1163" s="99" t="s">
        <v>667</v>
      </c>
      <c r="I1163" s="100" t="s">
        <v>2084</v>
      </c>
      <c r="J1163" s="12">
        <v>1051</v>
      </c>
      <c r="K11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BOŚ.6743.1051.2016.MS</v>
      </c>
      <c r="L1163" s="11">
        <v>42709</v>
      </c>
      <c r="M1163" s="12" t="s">
        <v>18</v>
      </c>
      <c r="N1163" s="88">
        <f>IF($F1163=dane!$B$8,6743+3,(IF($F1163=dane!$B$9,6743+4,(IF($F1163=dane!$B$10,6743+5,6743)))))</f>
        <v>6743</v>
      </c>
      <c r="O1163" s="106"/>
    </row>
    <row r="1164" spans="1:15" ht="60" x14ac:dyDescent="0.25">
      <c r="A1164" s="79">
        <f>IF(zgłoszenia[[#This Row],[ID]]&gt;0,A1163+1,"--")</f>
        <v>1160</v>
      </c>
      <c r="B1164" s="14" t="s">
        <v>42</v>
      </c>
      <c r="C1164" s="87">
        <v>20553</v>
      </c>
      <c r="D1164" s="13">
        <v>42663</v>
      </c>
      <c r="E1164" s="98" t="s">
        <v>1596</v>
      </c>
      <c r="F1164" s="12" t="s">
        <v>16</v>
      </c>
      <c r="G1164" s="12" t="s">
        <v>31</v>
      </c>
      <c r="H1164" s="99" t="s">
        <v>254</v>
      </c>
      <c r="I1164" s="100" t="s">
        <v>2085</v>
      </c>
      <c r="J1164" s="12">
        <v>1053</v>
      </c>
      <c r="K11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BOŚ.6743.1053.2016.MS</v>
      </c>
      <c r="L1164" s="11">
        <v>42692</v>
      </c>
      <c r="M1164" s="12" t="s">
        <v>18</v>
      </c>
      <c r="N1164" s="88">
        <f>IF($F1164=dane!$B$8,6743+3,(IF($F1164=dane!$B$9,6743+4,(IF($F1164=dane!$B$10,6743+5,6743)))))</f>
        <v>6743</v>
      </c>
      <c r="O1164" s="106"/>
    </row>
    <row r="1165" spans="1:15" ht="60" x14ac:dyDescent="0.25">
      <c r="A1165" s="79">
        <f>IF(zgłoszenia[[#This Row],[ID]]&gt;0,A1164+1,"--")</f>
        <v>1161</v>
      </c>
      <c r="B1165" s="14" t="s">
        <v>42</v>
      </c>
      <c r="C1165" s="87">
        <v>20554</v>
      </c>
      <c r="D1165" s="13">
        <v>42663</v>
      </c>
      <c r="E1165" s="98" t="s">
        <v>1596</v>
      </c>
      <c r="F1165" s="12" t="s">
        <v>16</v>
      </c>
      <c r="G1165" s="12" t="s">
        <v>31</v>
      </c>
      <c r="H1165" s="99" t="s">
        <v>254</v>
      </c>
      <c r="I1165" s="100" t="s">
        <v>2086</v>
      </c>
      <c r="J1165" s="12">
        <v>1052</v>
      </c>
      <c r="K11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BOŚ.6743.1052.2016.MS</v>
      </c>
      <c r="L1165" s="11">
        <v>42692</v>
      </c>
      <c r="M1165" s="12" t="s">
        <v>18</v>
      </c>
      <c r="N1165" s="88">
        <f>IF($F1165=dane!$B$8,6743+3,(IF($F1165=dane!$B$9,6743+4,(IF($F1165=dane!$B$10,6743+5,6743)))))</f>
        <v>6743</v>
      </c>
      <c r="O1165" s="106"/>
    </row>
    <row r="1166" spans="1:15" ht="60" x14ac:dyDescent="0.25">
      <c r="A1166" s="79">
        <f>IF(zgłoszenia[[#This Row],[ID]]&gt;0,A1165+1,"--")</f>
        <v>1162</v>
      </c>
      <c r="B1166" s="14" t="s">
        <v>1178</v>
      </c>
      <c r="C1166" s="87">
        <v>20555</v>
      </c>
      <c r="D1166" s="13">
        <v>42663</v>
      </c>
      <c r="E1166" s="98" t="s">
        <v>1596</v>
      </c>
      <c r="F1166" s="12" t="s">
        <v>16</v>
      </c>
      <c r="G1166" s="12" t="s">
        <v>31</v>
      </c>
      <c r="H1166" s="99" t="s">
        <v>1015</v>
      </c>
      <c r="I1166" s="100" t="s">
        <v>1016</v>
      </c>
      <c r="J1166" s="12">
        <v>1010</v>
      </c>
      <c r="K11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BOŚ.6743.1010.2016.EJ</v>
      </c>
      <c r="L1166" s="11">
        <v>42705</v>
      </c>
      <c r="M1166" s="12" t="s">
        <v>18</v>
      </c>
      <c r="N1166" s="88">
        <f>IF($F1166=dane!$B$8,6743+3,(IF($F1166=dane!$B$9,6743+4,(IF($F1166=dane!$B$10,6743+5,6743)))))</f>
        <v>6743</v>
      </c>
      <c r="O1166" s="106"/>
    </row>
    <row r="1167" spans="1:15" ht="60" x14ac:dyDescent="0.25">
      <c r="A1167" s="79">
        <f>IF(zgłoszenia[[#This Row],[ID]]&gt;0,A1166+1,"--")</f>
        <v>1163</v>
      </c>
      <c r="B1167" s="14" t="s">
        <v>11</v>
      </c>
      <c r="C1167" s="87">
        <v>20558</v>
      </c>
      <c r="D1167" s="13">
        <v>42664</v>
      </c>
      <c r="E1167" s="98" t="s">
        <v>207</v>
      </c>
      <c r="F1167" s="12" t="s">
        <v>16</v>
      </c>
      <c r="G1167" s="12" t="s">
        <v>23</v>
      </c>
      <c r="H1167" s="99" t="s">
        <v>23</v>
      </c>
      <c r="I1167" s="100" t="s">
        <v>2087</v>
      </c>
      <c r="J1167" s="12">
        <v>1040</v>
      </c>
      <c r="K11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BOŚ.6743.1040.2016.AA</v>
      </c>
      <c r="L1167" s="11">
        <v>42718</v>
      </c>
      <c r="M1167" s="12" t="s">
        <v>18</v>
      </c>
      <c r="N1167" s="88">
        <f>IF($F1167=dane!$B$8,6743+3,(IF($F1167=dane!$B$9,6743+4,(IF($F1167=dane!$B$10,6743+5,6743)))))</f>
        <v>6743</v>
      </c>
      <c r="O1167" s="106"/>
    </row>
    <row r="1168" spans="1:15" ht="60" x14ac:dyDescent="0.25">
      <c r="A1168" s="79">
        <f>IF(zgłoszenia[[#This Row],[ID]]&gt;0,A1167+1,"--")</f>
        <v>1164</v>
      </c>
      <c r="B1168" s="14" t="s">
        <v>42</v>
      </c>
      <c r="C1168" s="87">
        <v>20618</v>
      </c>
      <c r="D1168" s="13">
        <v>42664</v>
      </c>
      <c r="E1168" s="98" t="s">
        <v>2088</v>
      </c>
      <c r="F1168" s="12" t="s">
        <v>81</v>
      </c>
      <c r="G1168" s="12" t="s">
        <v>31</v>
      </c>
      <c r="H1168" s="99" t="s">
        <v>31</v>
      </c>
      <c r="I1168" s="100" t="s">
        <v>1567</v>
      </c>
      <c r="J1168" s="12">
        <v>61</v>
      </c>
      <c r="K11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BOŚ.6748.61.2016.MS</v>
      </c>
      <c r="L1168" s="11">
        <v>42731</v>
      </c>
      <c r="M1168" s="12" t="s">
        <v>18</v>
      </c>
      <c r="N1168" s="88">
        <f>IF($F1168=dane!$B$8,6743+3,(IF($F1168=dane!$B$9,6743+4,(IF($F1168=dane!$B$10,6743+5,6743)))))</f>
        <v>6748</v>
      </c>
      <c r="O1168" s="106"/>
    </row>
    <row r="1169" spans="1:15" ht="60" x14ac:dyDescent="0.25">
      <c r="A1169" s="79">
        <f>IF(zgłoszenia[[#This Row],[ID]]&gt;0,A1168+1,"--")</f>
        <v>1165</v>
      </c>
      <c r="B1169" s="14" t="s">
        <v>11</v>
      </c>
      <c r="C1169" s="87">
        <v>20621</v>
      </c>
      <c r="D1169" s="13">
        <v>42664</v>
      </c>
      <c r="E1169" s="98" t="s">
        <v>2089</v>
      </c>
      <c r="F1169" s="12" t="s">
        <v>16</v>
      </c>
      <c r="G1169" s="12" t="s">
        <v>23</v>
      </c>
      <c r="H1169" s="99" t="s">
        <v>2090</v>
      </c>
      <c r="I1169" s="100" t="s">
        <v>2092</v>
      </c>
      <c r="J1169" s="12">
        <v>1041</v>
      </c>
      <c r="K11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BOŚ.6743.1041.2016.AA</v>
      </c>
      <c r="L1169" s="11">
        <v>42719</v>
      </c>
      <c r="M1169" s="12" t="s">
        <v>18</v>
      </c>
      <c r="N1169" s="88">
        <f>IF($F1169=dane!$B$8,6743+3,(IF($F1169=dane!$B$9,6743+4,(IF($F1169=dane!$B$10,6743+5,6743)))))</f>
        <v>6743</v>
      </c>
      <c r="O1169" s="106"/>
    </row>
    <row r="1170" spans="1:15" ht="60" x14ac:dyDescent="0.25">
      <c r="A1170" s="79">
        <f>IF(zgłoszenia[[#This Row],[ID]]&gt;0,A1169+1,"--")</f>
        <v>1166</v>
      </c>
      <c r="B1170" s="14" t="s">
        <v>11</v>
      </c>
      <c r="C1170" s="87">
        <v>20623</v>
      </c>
      <c r="D1170" s="13">
        <v>42664</v>
      </c>
      <c r="E1170" s="98" t="s">
        <v>2089</v>
      </c>
      <c r="F1170" s="12" t="s">
        <v>16</v>
      </c>
      <c r="G1170" s="12" t="s">
        <v>23</v>
      </c>
      <c r="H1170" s="99" t="s">
        <v>2090</v>
      </c>
      <c r="I1170" s="100" t="s">
        <v>2091</v>
      </c>
      <c r="J1170" s="12">
        <v>1042</v>
      </c>
      <c r="K11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BOŚ.6743.1042.2016.AA</v>
      </c>
      <c r="L1170" s="11">
        <v>42719</v>
      </c>
      <c r="M1170" s="12" t="s">
        <v>18</v>
      </c>
      <c r="N1170" s="88">
        <f>IF($F1170=dane!$B$8,6743+3,(IF($F1170=dane!$B$9,6743+4,(IF($F1170=dane!$B$10,6743+5,6743)))))</f>
        <v>6743</v>
      </c>
      <c r="O1170" s="106"/>
    </row>
    <row r="1171" spans="1:15" ht="30" x14ac:dyDescent="0.25">
      <c r="A1171" s="79">
        <f>IF(zgłoszenia[[#This Row],[ID]]&gt;0,A1170+1,"--")</f>
        <v>1167</v>
      </c>
      <c r="B1171" s="14" t="s">
        <v>11</v>
      </c>
      <c r="C1171" s="87">
        <v>20624</v>
      </c>
      <c r="D1171" s="13">
        <v>42664</v>
      </c>
      <c r="E1171" s="98" t="s">
        <v>102</v>
      </c>
      <c r="F1171" s="12" t="s">
        <v>16</v>
      </c>
      <c r="G1171" s="12" t="s">
        <v>23</v>
      </c>
      <c r="H1171" s="99" t="s">
        <v>478</v>
      </c>
      <c r="I1171" s="100" t="s">
        <v>2093</v>
      </c>
      <c r="J1171" s="12">
        <v>1043</v>
      </c>
      <c r="K11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BOŚ.6743.1043.2016.AA</v>
      </c>
      <c r="L1171" s="11">
        <v>42683</v>
      </c>
      <c r="M1171" s="12" t="s">
        <v>2001</v>
      </c>
      <c r="N1171" s="88">
        <f>IF($F1171=dane!$B$8,6743+3,(IF($F1171=dane!$B$9,6743+4,(IF($F1171=dane!$B$10,6743+5,6743)))))</f>
        <v>6743</v>
      </c>
      <c r="O1171" s="106"/>
    </row>
    <row r="1172" spans="1:15" ht="60" x14ac:dyDescent="0.25">
      <c r="A1172" s="79">
        <f>IF(zgłoszenia[[#This Row],[ID]]&gt;0,A1171+1,"--")</f>
        <v>1168</v>
      </c>
      <c r="B1172" s="14" t="s">
        <v>209</v>
      </c>
      <c r="C1172" s="87">
        <v>20662</v>
      </c>
      <c r="D1172" s="13">
        <v>42664</v>
      </c>
      <c r="E1172" s="98" t="s">
        <v>2094</v>
      </c>
      <c r="F1172" s="12" t="s">
        <v>16</v>
      </c>
      <c r="G1172" s="12" t="s">
        <v>28</v>
      </c>
      <c r="H1172" s="99" t="s">
        <v>76</v>
      </c>
      <c r="I1172" s="100" t="s">
        <v>2095</v>
      </c>
      <c r="J1172" s="12">
        <v>994</v>
      </c>
      <c r="K11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BOŚ.6743.994.2016.SR</v>
      </c>
      <c r="L1172" s="11">
        <v>42671</v>
      </c>
      <c r="M1172" s="12" t="s">
        <v>18</v>
      </c>
      <c r="N1172" s="88">
        <f>IF($F1172=dane!$B$8,6743+3,(IF($F1172=dane!$B$9,6743+4,(IF($F1172=dane!$B$10,6743+5,6743)))))</f>
        <v>6743</v>
      </c>
      <c r="O1172" s="106"/>
    </row>
    <row r="1173" spans="1:15" ht="60" x14ac:dyDescent="0.25">
      <c r="A1173" s="79">
        <f>IF(zgłoszenia[[#This Row],[ID]]&gt;0,A1172+1,"--")</f>
        <v>1169</v>
      </c>
      <c r="B1173" s="14" t="s">
        <v>42</v>
      </c>
      <c r="C1173" s="87">
        <v>20453</v>
      </c>
      <c r="D1173" s="13">
        <v>42663</v>
      </c>
      <c r="E1173" s="98" t="s">
        <v>2096</v>
      </c>
      <c r="F1173" s="12" t="s">
        <v>22</v>
      </c>
      <c r="G1173" s="12" t="s">
        <v>31</v>
      </c>
      <c r="H1173" s="99" t="s">
        <v>31</v>
      </c>
      <c r="I1173" s="100" t="s">
        <v>563</v>
      </c>
      <c r="J1173" s="12">
        <v>1050</v>
      </c>
      <c r="K11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BOŚ.6743.1050.2016.MS</v>
      </c>
      <c r="L1173" s="11">
        <v>42691</v>
      </c>
      <c r="M1173" s="12" t="s">
        <v>18</v>
      </c>
      <c r="N1173" s="88">
        <f>IF($F1173=dane!$B$8,6743+3,(IF($F1173=dane!$B$9,6743+4,(IF($F1173=dane!$B$10,6743+5,6743)))))</f>
        <v>6743</v>
      </c>
      <c r="O1173" s="106"/>
    </row>
    <row r="1174" spans="1:15" ht="30" x14ac:dyDescent="0.25">
      <c r="A1174" s="79">
        <f>IF(zgłoszenia[[#This Row],[ID]]&gt;0,A1173+1,"--")</f>
        <v>1170</v>
      </c>
      <c r="B1174" s="14" t="s">
        <v>11</v>
      </c>
      <c r="C1174" s="87">
        <v>20788</v>
      </c>
      <c r="D1174" s="13">
        <v>42667</v>
      </c>
      <c r="E1174" s="98" t="s">
        <v>2097</v>
      </c>
      <c r="F1174" s="12" t="s">
        <v>80</v>
      </c>
      <c r="G1174" s="12" t="s">
        <v>23</v>
      </c>
      <c r="H1174" s="99" t="s">
        <v>23</v>
      </c>
      <c r="I1174" s="100" t="s">
        <v>2098</v>
      </c>
      <c r="J1174" s="12">
        <v>1044</v>
      </c>
      <c r="K11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BOŚ.6747.1044.2016.AA</v>
      </c>
      <c r="L1174" s="11">
        <v>42712</v>
      </c>
      <c r="M1174" s="12" t="s">
        <v>30</v>
      </c>
      <c r="N1174" s="88">
        <f>IF($F1174=dane!$B$8,6743+3,(IF($F1174=dane!$B$9,6743+4,(IF($F1174=dane!$B$10,6743+5,6743)))))</f>
        <v>6747</v>
      </c>
      <c r="O1174" s="106"/>
    </row>
    <row r="1175" spans="1:15" ht="60" x14ac:dyDescent="0.25">
      <c r="A1175" s="79">
        <f>IF(zgłoszenia[[#This Row],[ID]]&gt;0,A1174+1,"--")</f>
        <v>1171</v>
      </c>
      <c r="B1175" s="14" t="s">
        <v>37</v>
      </c>
      <c r="C1175" s="87">
        <v>20906</v>
      </c>
      <c r="D1175" s="13">
        <v>42668</v>
      </c>
      <c r="E1175" s="98" t="s">
        <v>1549</v>
      </c>
      <c r="F1175" s="12" t="s">
        <v>16</v>
      </c>
      <c r="G1175" s="12" t="s">
        <v>28</v>
      </c>
      <c r="H1175" s="99" t="s">
        <v>28</v>
      </c>
      <c r="I1175" s="100" t="s">
        <v>2099</v>
      </c>
      <c r="J1175" s="12">
        <v>1047</v>
      </c>
      <c r="K11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BOŚ.6743.1047.2016.AŁ</v>
      </c>
      <c r="L1175" s="11">
        <v>42682</v>
      </c>
      <c r="M1175" s="12" t="s">
        <v>18</v>
      </c>
      <c r="N1175" s="88">
        <f>IF($F1175=dane!$B$8,6743+3,(IF($F1175=dane!$B$9,6743+4,(IF($F1175=dane!$B$10,6743+5,6743)))))</f>
        <v>6743</v>
      </c>
      <c r="O1175" s="106"/>
    </row>
    <row r="1176" spans="1:15" ht="90" x14ac:dyDescent="0.25">
      <c r="A1176" s="79">
        <f>IF(zgłoszenia[[#This Row],[ID]]&gt;0,A1175+1,"--")</f>
        <v>1172</v>
      </c>
      <c r="B1176" s="14" t="s">
        <v>42</v>
      </c>
      <c r="C1176" s="87">
        <v>20907</v>
      </c>
      <c r="D1176" s="13">
        <v>42668</v>
      </c>
      <c r="E1176" s="98" t="s">
        <v>2100</v>
      </c>
      <c r="F1176" s="12" t="s">
        <v>16</v>
      </c>
      <c r="G1176" s="99" t="s">
        <v>20</v>
      </c>
      <c r="H1176" s="99" t="s">
        <v>1172</v>
      </c>
      <c r="I1176" s="100" t="s">
        <v>833</v>
      </c>
      <c r="J1176" s="12">
        <v>1062</v>
      </c>
      <c r="K11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BOŚ.6743.1062.2016.MS</v>
      </c>
      <c r="L1176" s="11"/>
      <c r="M1176" s="12" t="s">
        <v>21</v>
      </c>
      <c r="N1176" s="88">
        <f>IF($F1176=dane!$B$8,6743+3,(IF($F1176=dane!$B$9,6743+4,(IF($F1176=dane!$B$10,6743+5,6743)))))</f>
        <v>6743</v>
      </c>
      <c r="O1176" s="106"/>
    </row>
    <row r="1177" spans="1:15" ht="48.75" customHeight="1" x14ac:dyDescent="0.25">
      <c r="A1177" s="79">
        <f>IF(zgłoszenia[[#This Row],[ID]]&gt;0,A1176+1,"--")</f>
        <v>1173</v>
      </c>
      <c r="B1177" s="14" t="s">
        <v>1178</v>
      </c>
      <c r="C1177" s="87">
        <v>20921</v>
      </c>
      <c r="D1177" s="13">
        <v>42668</v>
      </c>
      <c r="E1177" s="98" t="s">
        <v>1596</v>
      </c>
      <c r="F1177" s="12" t="s">
        <v>16</v>
      </c>
      <c r="G1177" s="12" t="s">
        <v>31</v>
      </c>
      <c r="H1177" s="99" t="s">
        <v>617</v>
      </c>
      <c r="I1177" s="100" t="s">
        <v>421</v>
      </c>
      <c r="J1177" s="12">
        <v>1011</v>
      </c>
      <c r="K11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BOŚ.6743.1011.2016.EJ</v>
      </c>
      <c r="L1177" s="11">
        <v>42705</v>
      </c>
      <c r="M1177" s="12" t="s">
        <v>18</v>
      </c>
      <c r="N1177" s="88">
        <f>IF($F1177=dane!$B$8,6743+3,(IF($F1177=dane!$B$9,6743+4,(IF($F1177=dane!$B$10,6743+5,6743)))))</f>
        <v>6743</v>
      </c>
      <c r="O1177" s="106"/>
    </row>
    <row r="1178" spans="1:15" ht="60" x14ac:dyDescent="0.25">
      <c r="A1178" s="79">
        <f>IF(zgłoszenia[[#This Row],[ID]]&gt;0,A1177+1,"--")</f>
        <v>1174</v>
      </c>
      <c r="B1178" s="14" t="s">
        <v>209</v>
      </c>
      <c r="C1178" s="87">
        <v>20923</v>
      </c>
      <c r="D1178" s="13">
        <v>42668</v>
      </c>
      <c r="E1178" s="98" t="s">
        <v>722</v>
      </c>
      <c r="F1178" s="12" t="s">
        <v>81</v>
      </c>
      <c r="G1178" s="12" t="s">
        <v>25</v>
      </c>
      <c r="H1178" s="99" t="s">
        <v>300</v>
      </c>
      <c r="I1178" s="100" t="s">
        <v>2101</v>
      </c>
      <c r="J1178" s="12">
        <v>60</v>
      </c>
      <c r="K11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BOŚ.6748.60.2016.SR</v>
      </c>
      <c r="L1178" s="11">
        <v>42689</v>
      </c>
      <c r="M1178" s="12" t="s">
        <v>18</v>
      </c>
      <c r="N1178" s="88">
        <f>IF($F1178=dane!$B$8,6743+3,(IF($F1178=dane!$B$9,6743+4,(IF($F1178=dane!$B$10,6743+5,6743)))))</f>
        <v>6748</v>
      </c>
      <c r="O1178" s="106"/>
    </row>
    <row r="1179" spans="1:15" ht="60" x14ac:dyDescent="0.25">
      <c r="A1179" s="79">
        <f>IF(zgłoszenia[[#This Row],[ID]]&gt;0,A1178+1,"--")</f>
        <v>1175</v>
      </c>
      <c r="B1179" s="14" t="s">
        <v>11</v>
      </c>
      <c r="C1179" s="87">
        <v>20924</v>
      </c>
      <c r="D1179" s="13">
        <v>42668</v>
      </c>
      <c r="E1179" s="98" t="s">
        <v>1596</v>
      </c>
      <c r="F1179" s="12" t="s">
        <v>16</v>
      </c>
      <c r="G1179" s="12" t="s">
        <v>31</v>
      </c>
      <c r="H1179" s="99" t="s">
        <v>2102</v>
      </c>
      <c r="I1179" s="100" t="s">
        <v>2103</v>
      </c>
      <c r="J1179" s="12">
        <v>1045</v>
      </c>
      <c r="K11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BOŚ.6743.1045.2016.AA</v>
      </c>
      <c r="L1179" s="11">
        <v>42697</v>
      </c>
      <c r="M1179" s="12" t="s">
        <v>18</v>
      </c>
      <c r="N1179" s="88">
        <f>IF($F1179=dane!$B$8,6743+3,(IF($F1179=dane!$B$9,6743+4,(IF($F1179=dane!$B$10,6743+5,6743)))))</f>
        <v>6743</v>
      </c>
      <c r="O1179" s="106"/>
    </row>
    <row r="1180" spans="1:15" ht="60" x14ac:dyDescent="0.25">
      <c r="A1180" s="79">
        <f>IF(zgłoszenia[[#This Row],[ID]]&gt;0,A1179+1,"--")</f>
        <v>1176</v>
      </c>
      <c r="B1180" s="14" t="s">
        <v>11</v>
      </c>
      <c r="C1180" s="87">
        <v>20925</v>
      </c>
      <c r="D1180" s="13">
        <v>42668</v>
      </c>
      <c r="E1180" s="98" t="s">
        <v>1596</v>
      </c>
      <c r="F1180" s="12" t="s">
        <v>16</v>
      </c>
      <c r="G1180" s="12" t="s">
        <v>31</v>
      </c>
      <c r="H1180" s="99" t="s">
        <v>2102</v>
      </c>
      <c r="I1180" s="100" t="s">
        <v>812</v>
      </c>
      <c r="J1180" s="12">
        <v>1046</v>
      </c>
      <c r="K11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BOŚ.6743.1046.2016.AA</v>
      </c>
      <c r="L1180" s="11">
        <v>42716</v>
      </c>
      <c r="M1180" s="12" t="s">
        <v>18</v>
      </c>
      <c r="N1180" s="88">
        <f>IF($F1180=dane!$B$8,6743+3,(IF($F1180=dane!$B$9,6743+4,(IF($F1180=dane!$B$10,6743+5,6743)))))</f>
        <v>6743</v>
      </c>
      <c r="O1180" s="106"/>
    </row>
    <row r="1181" spans="1:15" ht="60" x14ac:dyDescent="0.25">
      <c r="A1181" s="79">
        <f>IF(zgłoszenia[[#This Row],[ID]]&gt;0,A1180+1,"--")</f>
        <v>1177</v>
      </c>
      <c r="B1181" s="14" t="s">
        <v>1178</v>
      </c>
      <c r="C1181" s="87">
        <v>20926</v>
      </c>
      <c r="D1181" s="13">
        <v>42668</v>
      </c>
      <c r="E1181" s="98" t="s">
        <v>1596</v>
      </c>
      <c r="F1181" s="12" t="s">
        <v>16</v>
      </c>
      <c r="G1181" s="12" t="s">
        <v>31</v>
      </c>
      <c r="H1181" s="99" t="s">
        <v>617</v>
      </c>
      <c r="I1181" s="100" t="s">
        <v>2104</v>
      </c>
      <c r="J1181" s="12">
        <v>1012</v>
      </c>
      <c r="K11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BOŚ.6743.1012.2016.EJ</v>
      </c>
      <c r="L1181" s="11">
        <v>42691</v>
      </c>
      <c r="M1181" s="12" t="s">
        <v>18</v>
      </c>
      <c r="N1181" s="88">
        <f>IF($F1181=dane!$B$8,6743+3,(IF($F1181=dane!$B$9,6743+4,(IF($F1181=dane!$B$10,6743+5,6743)))))</f>
        <v>6743</v>
      </c>
      <c r="O1181" s="106"/>
    </row>
    <row r="1182" spans="1:15" ht="60" x14ac:dyDescent="0.25">
      <c r="A1182" s="79">
        <f>IF(zgłoszenia[[#This Row],[ID]]&gt;0,A1181+1,"--")</f>
        <v>1178</v>
      </c>
      <c r="B1182" s="14" t="s">
        <v>209</v>
      </c>
      <c r="C1182" s="87">
        <v>20927</v>
      </c>
      <c r="D1182" s="13">
        <v>42668</v>
      </c>
      <c r="E1182" s="98" t="s">
        <v>2105</v>
      </c>
      <c r="F1182" s="12" t="s">
        <v>16</v>
      </c>
      <c r="G1182" s="12" t="s">
        <v>25</v>
      </c>
      <c r="H1182" s="99" t="s">
        <v>868</v>
      </c>
      <c r="I1182" s="100" t="s">
        <v>2106</v>
      </c>
      <c r="J1182" s="12">
        <v>1048</v>
      </c>
      <c r="K11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BOŚ.6743.1048.2016.SR</v>
      </c>
      <c r="L1182" s="11">
        <v>42671</v>
      </c>
      <c r="M1182" s="12" t="s">
        <v>18</v>
      </c>
      <c r="N1182" s="88">
        <f>IF($F1182=dane!$B$8,6743+3,(IF($F1182=dane!$B$9,6743+4,(IF($F1182=dane!$B$10,6743+5,6743)))))</f>
        <v>6743</v>
      </c>
      <c r="O1182" s="106"/>
    </row>
    <row r="1183" spans="1:15" ht="45.75" customHeight="1" x14ac:dyDescent="0.25">
      <c r="A1183" s="79">
        <f>IF(zgłoszenia[[#This Row],[ID]]&gt;0,A1182+1,"--")</f>
        <v>1179</v>
      </c>
      <c r="B1183" s="14" t="s">
        <v>1178</v>
      </c>
      <c r="C1183" s="87">
        <v>20929</v>
      </c>
      <c r="D1183" s="13">
        <v>42668</v>
      </c>
      <c r="E1183" s="98" t="s">
        <v>1596</v>
      </c>
      <c r="F1183" s="12" t="s">
        <v>16</v>
      </c>
      <c r="G1183" s="12" t="s">
        <v>31</v>
      </c>
      <c r="H1183" s="99" t="s">
        <v>617</v>
      </c>
      <c r="I1183" s="100" t="s">
        <v>945</v>
      </c>
      <c r="J1183" s="12">
        <v>1013</v>
      </c>
      <c r="K11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BOŚ.6743.1013.2016.EJ</v>
      </c>
      <c r="L1183" s="11">
        <v>42705</v>
      </c>
      <c r="M1183" s="12" t="s">
        <v>18</v>
      </c>
      <c r="N1183" s="88">
        <f>IF($F1183=dane!$B$8,6743+3,(IF($F1183=dane!$B$9,6743+4,(IF($F1183=dane!$B$10,6743+5,6743)))))</f>
        <v>6743</v>
      </c>
      <c r="O1183" s="106"/>
    </row>
    <row r="1184" spans="1:15" ht="60" x14ac:dyDescent="0.25">
      <c r="A1184" s="79">
        <f>IF(zgłoszenia[[#This Row],[ID]]&gt;0,A1183+1,"--")</f>
        <v>1180</v>
      </c>
      <c r="B1184" s="14" t="s">
        <v>1178</v>
      </c>
      <c r="C1184" s="87">
        <v>20931</v>
      </c>
      <c r="D1184" s="13">
        <v>42668</v>
      </c>
      <c r="E1184" s="98" t="s">
        <v>1596</v>
      </c>
      <c r="F1184" s="12" t="s">
        <v>16</v>
      </c>
      <c r="G1184" s="12" t="s">
        <v>31</v>
      </c>
      <c r="H1184" s="99" t="s">
        <v>617</v>
      </c>
      <c r="I1184" s="100" t="s">
        <v>2107</v>
      </c>
      <c r="J1184" s="12">
        <v>1014</v>
      </c>
      <c r="K11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BOŚ.6743.1014.2016.EJ</v>
      </c>
      <c r="L1184" s="11">
        <v>42691</v>
      </c>
      <c r="M1184" s="12" t="s">
        <v>18</v>
      </c>
      <c r="N1184" s="88">
        <f>IF($F1184=dane!$B$8,6743+3,(IF($F1184=dane!$B$9,6743+4,(IF($F1184=dane!$B$10,6743+5,6743)))))</f>
        <v>6743</v>
      </c>
      <c r="O1184" s="106"/>
    </row>
    <row r="1185" spans="1:15" ht="60" x14ac:dyDescent="0.25">
      <c r="A1185" s="79">
        <f>IF(zgłoszenia[[#This Row],[ID]]&gt;0,A1184+1,"--")</f>
        <v>1181</v>
      </c>
      <c r="B1185" s="14" t="s">
        <v>1178</v>
      </c>
      <c r="C1185" s="87">
        <v>20932</v>
      </c>
      <c r="D1185" s="13">
        <v>42668</v>
      </c>
      <c r="E1185" s="98" t="s">
        <v>1596</v>
      </c>
      <c r="F1185" s="12" t="s">
        <v>16</v>
      </c>
      <c r="G1185" s="12" t="s">
        <v>31</v>
      </c>
      <c r="H1185" s="99" t="s">
        <v>617</v>
      </c>
      <c r="I1185" s="100" t="s">
        <v>2108</v>
      </c>
      <c r="J1185" s="12">
        <v>1015</v>
      </c>
      <c r="K11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BOŚ.6743.1015.2016.EJ</v>
      </c>
      <c r="L1185" s="11">
        <v>42696</v>
      </c>
      <c r="M1185" s="12" t="s">
        <v>18</v>
      </c>
      <c r="N1185" s="88">
        <f>IF($F1185=dane!$B$8,6743+3,(IF($F1185=dane!$B$9,6743+4,(IF($F1185=dane!$B$10,6743+5,6743)))))</f>
        <v>6743</v>
      </c>
      <c r="O1185" s="106"/>
    </row>
    <row r="1186" spans="1:15" ht="60" x14ac:dyDescent="0.25">
      <c r="A1186" s="79">
        <f>IF(zgłoszenia[[#This Row],[ID]]&gt;0,A1185+1,"--")</f>
        <v>1182</v>
      </c>
      <c r="B1186" s="14" t="s">
        <v>1178</v>
      </c>
      <c r="C1186" s="87">
        <v>20933</v>
      </c>
      <c r="D1186" s="13">
        <v>42668</v>
      </c>
      <c r="E1186" s="98" t="s">
        <v>1596</v>
      </c>
      <c r="F1186" s="12" t="s">
        <v>16</v>
      </c>
      <c r="G1186" s="12" t="s">
        <v>31</v>
      </c>
      <c r="H1186" s="99" t="s">
        <v>617</v>
      </c>
      <c r="I1186" s="100" t="s">
        <v>2109</v>
      </c>
      <c r="J1186" s="12">
        <v>1016</v>
      </c>
      <c r="K11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BOŚ.6743.1016.2016.EJ</v>
      </c>
      <c r="L1186" s="11">
        <v>42691</v>
      </c>
      <c r="M1186" s="12" t="s">
        <v>18</v>
      </c>
      <c r="N1186" s="88">
        <f>IF($F1186=dane!$B$8,6743+3,(IF($F1186=dane!$B$9,6743+4,(IF($F1186=dane!$B$10,6743+5,6743)))))</f>
        <v>6743</v>
      </c>
      <c r="O1186" s="106"/>
    </row>
    <row r="1187" spans="1:15" ht="60" x14ac:dyDescent="0.25">
      <c r="A1187" s="79">
        <f>IF(zgłoszenia[[#This Row],[ID]]&gt;0,A1186+1,"--")</f>
        <v>1183</v>
      </c>
      <c r="B1187" s="14" t="s">
        <v>1178</v>
      </c>
      <c r="C1187" s="87">
        <v>20934</v>
      </c>
      <c r="D1187" s="13">
        <v>42668</v>
      </c>
      <c r="E1187" s="98" t="s">
        <v>1596</v>
      </c>
      <c r="F1187" s="12" t="s">
        <v>16</v>
      </c>
      <c r="G1187" s="12" t="s">
        <v>31</v>
      </c>
      <c r="H1187" s="99" t="s">
        <v>617</v>
      </c>
      <c r="I1187" s="100" t="s">
        <v>395</v>
      </c>
      <c r="J1187" s="12">
        <v>1017</v>
      </c>
      <c r="K11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BOŚ.6743.1017.2016.EJ</v>
      </c>
      <c r="L1187" s="11">
        <v>42696</v>
      </c>
      <c r="M1187" s="12" t="s">
        <v>18</v>
      </c>
      <c r="N1187" s="88">
        <f>IF($F1187=dane!$B$8,6743+3,(IF($F1187=dane!$B$9,6743+4,(IF($F1187=dane!$B$10,6743+5,6743)))))</f>
        <v>6743</v>
      </c>
      <c r="O1187" s="106"/>
    </row>
    <row r="1188" spans="1:15" ht="60" x14ac:dyDescent="0.25">
      <c r="A1188" s="79">
        <f>IF(zgłoszenia[[#This Row],[ID]]&gt;0,A1187+1,"--")</f>
        <v>1184</v>
      </c>
      <c r="B1188" s="14" t="s">
        <v>1178</v>
      </c>
      <c r="C1188" s="87">
        <v>20936</v>
      </c>
      <c r="D1188" s="13">
        <v>42668</v>
      </c>
      <c r="E1188" s="98" t="s">
        <v>1596</v>
      </c>
      <c r="F1188" s="12" t="s">
        <v>16</v>
      </c>
      <c r="G1188" s="12" t="s">
        <v>31</v>
      </c>
      <c r="H1188" s="99" t="s">
        <v>617</v>
      </c>
      <c r="I1188" s="100" t="s">
        <v>2110</v>
      </c>
      <c r="J1188" s="12">
        <v>1018</v>
      </c>
      <c r="K11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BOŚ.6743.1018.2016.EJ</v>
      </c>
      <c r="L1188" s="11">
        <v>42691</v>
      </c>
      <c r="M1188" s="12" t="s">
        <v>18</v>
      </c>
      <c r="N1188" s="88">
        <f>IF($F1188=dane!$B$8,6743+3,(IF($F1188=dane!$B$9,6743+4,(IF($F1188=dane!$B$10,6743+5,6743)))))</f>
        <v>6743</v>
      </c>
      <c r="O1188" s="106"/>
    </row>
    <row r="1189" spans="1:15" ht="60" x14ac:dyDescent="0.25">
      <c r="A1189" s="79">
        <f>IF(zgłoszenia[[#This Row],[ID]]&gt;0,A1188+1,"--")</f>
        <v>1185</v>
      </c>
      <c r="B1189" s="14" t="s">
        <v>1178</v>
      </c>
      <c r="C1189" s="87">
        <v>20938</v>
      </c>
      <c r="D1189" s="13">
        <v>42668</v>
      </c>
      <c r="E1189" s="98" t="s">
        <v>1596</v>
      </c>
      <c r="F1189" s="12" t="s">
        <v>16</v>
      </c>
      <c r="G1189" s="12" t="s">
        <v>31</v>
      </c>
      <c r="H1189" s="99" t="s">
        <v>617</v>
      </c>
      <c r="I1189" s="100" t="s">
        <v>2111</v>
      </c>
      <c r="J1189" s="12">
        <v>1019</v>
      </c>
      <c r="K11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BOŚ.6743.1019.2016.EJ</v>
      </c>
      <c r="L1189" s="11">
        <v>42691</v>
      </c>
      <c r="M1189" s="12" t="s">
        <v>18</v>
      </c>
      <c r="N1189" s="88">
        <f>IF($F1189=dane!$B$8,6743+3,(IF($F1189=dane!$B$9,6743+4,(IF($F1189=dane!$B$10,6743+5,6743)))))</f>
        <v>6743</v>
      </c>
      <c r="O1189" s="106"/>
    </row>
    <row r="1190" spans="1:15" ht="60" x14ac:dyDescent="0.25">
      <c r="A1190" s="79">
        <f>IF(zgłoszenia[[#This Row],[ID]]&gt;0,A1189+1,"--")</f>
        <v>1186</v>
      </c>
      <c r="B1190" s="14" t="s">
        <v>1178</v>
      </c>
      <c r="C1190" s="87">
        <v>20939</v>
      </c>
      <c r="D1190" s="13">
        <v>42668</v>
      </c>
      <c r="E1190" s="98" t="s">
        <v>1596</v>
      </c>
      <c r="F1190" s="12" t="s">
        <v>16</v>
      </c>
      <c r="G1190" s="12" t="s">
        <v>31</v>
      </c>
      <c r="H1190" s="99" t="s">
        <v>617</v>
      </c>
      <c r="I1190" s="100" t="s">
        <v>2112</v>
      </c>
      <c r="J1190" s="12">
        <v>1020</v>
      </c>
      <c r="K11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BOŚ.6743.1020.2016.EJ</v>
      </c>
      <c r="L1190" s="11">
        <v>42691</v>
      </c>
      <c r="M1190" s="12" t="s">
        <v>18</v>
      </c>
      <c r="N1190" s="88">
        <f>IF($F1190=dane!$B$8,6743+3,(IF($F1190=dane!$B$9,6743+4,(IF($F1190=dane!$B$10,6743+5,6743)))))</f>
        <v>6743</v>
      </c>
      <c r="O1190" s="106"/>
    </row>
    <row r="1191" spans="1:15" ht="60" x14ac:dyDescent="0.25">
      <c r="A1191" s="79">
        <f>IF(zgłoszenia[[#This Row],[ID]]&gt;0,A1190+1,"--")</f>
        <v>1187</v>
      </c>
      <c r="B1191" s="14" t="s">
        <v>1178</v>
      </c>
      <c r="C1191" s="87">
        <v>20941</v>
      </c>
      <c r="D1191" s="13">
        <v>42668</v>
      </c>
      <c r="E1191" s="98" t="s">
        <v>1596</v>
      </c>
      <c r="F1191" s="12" t="s">
        <v>16</v>
      </c>
      <c r="G1191" s="12" t="s">
        <v>31</v>
      </c>
      <c r="H1191" s="99" t="s">
        <v>617</v>
      </c>
      <c r="I1191" s="100" t="s">
        <v>103</v>
      </c>
      <c r="J1191" s="12">
        <v>1021</v>
      </c>
      <c r="K11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BOŚ.6743.1021.2016.EJ</v>
      </c>
      <c r="L1191" s="11">
        <v>42691</v>
      </c>
      <c r="M1191" s="12" t="s">
        <v>18</v>
      </c>
      <c r="N1191" s="88">
        <f>IF($F1191=dane!$B$8,6743+3,(IF($F1191=dane!$B$9,6743+4,(IF($F1191=dane!$B$10,6743+5,6743)))))</f>
        <v>6743</v>
      </c>
      <c r="O1191" s="106"/>
    </row>
    <row r="1192" spans="1:15" ht="60" x14ac:dyDescent="0.25">
      <c r="A1192" s="79">
        <f>IF(zgłoszenia[[#This Row],[ID]]&gt;0,A1191+1,"--")</f>
        <v>1188</v>
      </c>
      <c r="B1192" s="14" t="s">
        <v>1178</v>
      </c>
      <c r="C1192" s="87">
        <v>20942</v>
      </c>
      <c r="D1192" s="13">
        <v>42668</v>
      </c>
      <c r="E1192" s="98" t="s">
        <v>1596</v>
      </c>
      <c r="F1192" s="12" t="s">
        <v>16</v>
      </c>
      <c r="G1192" s="12" t="s">
        <v>31</v>
      </c>
      <c r="H1192" s="99" t="s">
        <v>617</v>
      </c>
      <c r="I1192" s="100" t="s">
        <v>2113</v>
      </c>
      <c r="J1192" s="12">
        <v>1022</v>
      </c>
      <c r="K11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BOŚ.6743.1022.2016.EJ</v>
      </c>
      <c r="L1192" s="11">
        <v>42691</v>
      </c>
      <c r="M1192" s="12" t="s">
        <v>18</v>
      </c>
      <c r="N1192" s="88">
        <f>IF($F1192=dane!$B$8,6743+3,(IF($F1192=dane!$B$9,6743+4,(IF($F1192=dane!$B$10,6743+5,6743)))))</f>
        <v>6743</v>
      </c>
      <c r="O1192" s="106"/>
    </row>
    <row r="1193" spans="1:15" ht="60" x14ac:dyDescent="0.25">
      <c r="A1193" s="79">
        <f>IF(zgłoszenia[[#This Row],[ID]]&gt;0,A1192+1,"--")</f>
        <v>1189</v>
      </c>
      <c r="B1193" s="14" t="s">
        <v>1178</v>
      </c>
      <c r="C1193" s="87">
        <v>20943</v>
      </c>
      <c r="D1193" s="13">
        <v>42668</v>
      </c>
      <c r="E1193" s="98" t="s">
        <v>1596</v>
      </c>
      <c r="F1193" s="12" t="s">
        <v>16</v>
      </c>
      <c r="G1193" s="12" t="s">
        <v>31</v>
      </c>
      <c r="H1193" s="99" t="s">
        <v>2043</v>
      </c>
      <c r="I1193" s="100" t="s">
        <v>2114</v>
      </c>
      <c r="J1193" s="12">
        <v>1023</v>
      </c>
      <c r="K11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BOŚ.6743.1023.2016.EJ</v>
      </c>
      <c r="L1193" s="11">
        <v>42691</v>
      </c>
      <c r="M1193" s="12" t="s">
        <v>18</v>
      </c>
      <c r="N1193" s="88">
        <f>IF($F1193=dane!$B$8,6743+3,(IF($F1193=dane!$B$9,6743+4,(IF($F1193=dane!$B$10,6743+5,6743)))))</f>
        <v>6743</v>
      </c>
      <c r="O1193" s="106"/>
    </row>
    <row r="1194" spans="1:15" ht="60" x14ac:dyDescent="0.25">
      <c r="A1194" s="79">
        <f>IF(zgłoszenia[[#This Row],[ID]]&gt;0,A1193+1,"--")</f>
        <v>1190</v>
      </c>
      <c r="B1194" s="14" t="s">
        <v>1178</v>
      </c>
      <c r="C1194" s="87">
        <v>20945</v>
      </c>
      <c r="D1194" s="13">
        <v>42668</v>
      </c>
      <c r="E1194" s="98" t="s">
        <v>1596</v>
      </c>
      <c r="F1194" s="12" t="s">
        <v>16</v>
      </c>
      <c r="G1194" s="12" t="s">
        <v>31</v>
      </c>
      <c r="H1194" s="99" t="s">
        <v>2043</v>
      </c>
      <c r="I1194" s="100" t="s">
        <v>2115</v>
      </c>
      <c r="J1194" s="12">
        <v>1024</v>
      </c>
      <c r="K11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BOŚ.6743.1024.2016.EJ</v>
      </c>
      <c r="L1194" s="11">
        <v>42716</v>
      </c>
      <c r="M1194" s="12" t="s">
        <v>18</v>
      </c>
      <c r="N1194" s="88">
        <f>IF($F1194=dane!$B$8,6743+3,(IF($F1194=dane!$B$9,6743+4,(IF($F1194=dane!$B$10,6743+5,6743)))))</f>
        <v>6743</v>
      </c>
      <c r="O1194" s="106"/>
    </row>
    <row r="1195" spans="1:15" ht="60" x14ac:dyDescent="0.25">
      <c r="A1195" s="79">
        <f>IF(zgłoszenia[[#This Row],[ID]]&gt;0,A1194+1,"--")</f>
        <v>1191</v>
      </c>
      <c r="B1195" s="14" t="s">
        <v>1178</v>
      </c>
      <c r="C1195" s="87">
        <v>20946</v>
      </c>
      <c r="D1195" s="13">
        <v>42668</v>
      </c>
      <c r="E1195" s="98" t="s">
        <v>1596</v>
      </c>
      <c r="F1195" s="12" t="s">
        <v>16</v>
      </c>
      <c r="G1195" s="12" t="s">
        <v>31</v>
      </c>
      <c r="H1195" s="99" t="s">
        <v>1569</v>
      </c>
      <c r="I1195" s="100" t="s">
        <v>2116</v>
      </c>
      <c r="J1195" s="12">
        <v>1025</v>
      </c>
      <c r="K11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BOŚ.6743.1025.2016.EJ</v>
      </c>
      <c r="L1195" s="11">
        <v>42691</v>
      </c>
      <c r="M1195" s="12" t="s">
        <v>18</v>
      </c>
      <c r="N1195" s="88">
        <f>IF($F1195=dane!$B$8,6743+3,(IF($F1195=dane!$B$9,6743+4,(IF($F1195=dane!$B$10,6743+5,6743)))))</f>
        <v>6743</v>
      </c>
      <c r="O1195" s="106"/>
    </row>
    <row r="1196" spans="1:15" ht="60" x14ac:dyDescent="0.25">
      <c r="A1196" s="79">
        <f>IF(zgłoszenia[[#This Row],[ID]]&gt;0,A1195+1,"--")</f>
        <v>1192</v>
      </c>
      <c r="B1196" s="14" t="s">
        <v>1178</v>
      </c>
      <c r="C1196" s="87">
        <v>20948</v>
      </c>
      <c r="D1196" s="13">
        <v>42668</v>
      </c>
      <c r="E1196" s="98" t="s">
        <v>1596</v>
      </c>
      <c r="F1196" s="12" t="s">
        <v>16</v>
      </c>
      <c r="G1196" s="12" t="s">
        <v>31</v>
      </c>
      <c r="H1196" s="99" t="s">
        <v>617</v>
      </c>
      <c r="I1196" s="100" t="s">
        <v>2117</v>
      </c>
      <c r="J1196" s="12">
        <v>1026</v>
      </c>
      <c r="K11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BOŚ.6743.1026.2016.EJ</v>
      </c>
      <c r="L1196" s="11">
        <v>42691</v>
      </c>
      <c r="M1196" s="12" t="s">
        <v>18</v>
      </c>
      <c r="N1196" s="88">
        <f>IF($F1196=dane!$B$8,6743+3,(IF($F1196=dane!$B$9,6743+4,(IF($F1196=dane!$B$10,6743+5,6743)))))</f>
        <v>6743</v>
      </c>
      <c r="O1196" s="106"/>
    </row>
    <row r="1197" spans="1:15" ht="60" x14ac:dyDescent="0.25">
      <c r="A1197" s="79">
        <f>IF(zgłoszenia[[#This Row],[ID]]&gt;0,A1196+1,"--")</f>
        <v>1193</v>
      </c>
      <c r="B1197" s="14" t="s">
        <v>1178</v>
      </c>
      <c r="C1197" s="87">
        <v>20949</v>
      </c>
      <c r="D1197" s="13">
        <v>42668</v>
      </c>
      <c r="E1197" s="98" t="s">
        <v>1596</v>
      </c>
      <c r="F1197" s="12" t="s">
        <v>16</v>
      </c>
      <c r="G1197" s="12" t="s">
        <v>31</v>
      </c>
      <c r="H1197" s="99" t="s">
        <v>617</v>
      </c>
      <c r="I1197" s="100" t="s">
        <v>2118</v>
      </c>
      <c r="J1197" s="12">
        <v>1027</v>
      </c>
      <c r="K11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BOŚ.6743.1027.2016.EJ</v>
      </c>
      <c r="L1197" s="11">
        <v>42691</v>
      </c>
      <c r="M1197" s="12" t="s">
        <v>18</v>
      </c>
      <c r="N1197" s="88">
        <f>IF($F1197=dane!$B$8,6743+3,(IF($F1197=dane!$B$9,6743+4,(IF($F1197=dane!$B$10,6743+5,6743)))))</f>
        <v>6743</v>
      </c>
      <c r="O1197" s="106"/>
    </row>
    <row r="1198" spans="1:15" ht="60" x14ac:dyDescent="0.25">
      <c r="A1198" s="79">
        <f>IF(zgłoszenia[[#This Row],[ID]]&gt;0,A1197+1,"--")</f>
        <v>1194</v>
      </c>
      <c r="B1198" s="14" t="s">
        <v>1178</v>
      </c>
      <c r="C1198" s="87">
        <v>20950</v>
      </c>
      <c r="D1198" s="13">
        <v>42668</v>
      </c>
      <c r="E1198" s="98" t="s">
        <v>1596</v>
      </c>
      <c r="F1198" s="12" t="s">
        <v>16</v>
      </c>
      <c r="G1198" s="12" t="s">
        <v>31</v>
      </c>
      <c r="H1198" s="99" t="s">
        <v>617</v>
      </c>
      <c r="I1198" s="100" t="s">
        <v>2119</v>
      </c>
      <c r="J1198" s="12">
        <v>1028</v>
      </c>
      <c r="K11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BOŚ.6743.1028.2016.EJ</v>
      </c>
      <c r="L1198" s="11">
        <v>42696</v>
      </c>
      <c r="M1198" s="12" t="s">
        <v>18</v>
      </c>
      <c r="N1198" s="88">
        <f>IF($F1198=dane!$B$8,6743+3,(IF($F1198=dane!$B$9,6743+4,(IF($F1198=dane!$B$10,6743+5,6743)))))</f>
        <v>6743</v>
      </c>
      <c r="O1198" s="106"/>
    </row>
    <row r="1199" spans="1:15" ht="60" x14ac:dyDescent="0.25">
      <c r="A1199" s="79">
        <f>IF(zgłoszenia[[#This Row],[ID]]&gt;0,A1198+1,"--")</f>
        <v>1195</v>
      </c>
      <c r="B1199" s="14" t="s">
        <v>1178</v>
      </c>
      <c r="C1199" s="87">
        <v>20951</v>
      </c>
      <c r="D1199" s="13">
        <v>42668</v>
      </c>
      <c r="E1199" s="98" t="s">
        <v>1596</v>
      </c>
      <c r="F1199" s="12" t="s">
        <v>16</v>
      </c>
      <c r="G1199" s="12" t="s">
        <v>31</v>
      </c>
      <c r="H1199" s="99" t="s">
        <v>617</v>
      </c>
      <c r="I1199" s="100" t="s">
        <v>2120</v>
      </c>
      <c r="J1199" s="12">
        <v>1029</v>
      </c>
      <c r="K11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BOŚ.6743.1029.2016.EJ</v>
      </c>
      <c r="L1199" s="11">
        <v>42696</v>
      </c>
      <c r="M1199" s="12" t="s">
        <v>18</v>
      </c>
      <c r="N1199" s="88">
        <f>IF($F1199=dane!$B$8,6743+3,(IF($F1199=dane!$B$9,6743+4,(IF($F1199=dane!$B$10,6743+5,6743)))))</f>
        <v>6743</v>
      </c>
      <c r="O1199" s="106"/>
    </row>
    <row r="1200" spans="1:15" ht="60" x14ac:dyDescent="0.25">
      <c r="A1200" s="79">
        <f>IF(zgłoszenia[[#This Row],[ID]]&gt;0,A1199+1,"--")</f>
        <v>1196</v>
      </c>
      <c r="B1200" s="14" t="s">
        <v>1178</v>
      </c>
      <c r="C1200" s="87">
        <v>20952</v>
      </c>
      <c r="D1200" s="13">
        <v>42668</v>
      </c>
      <c r="E1200" s="98" t="s">
        <v>1596</v>
      </c>
      <c r="F1200" s="12" t="s">
        <v>16</v>
      </c>
      <c r="G1200" s="12" t="s">
        <v>31</v>
      </c>
      <c r="H1200" s="99" t="s">
        <v>617</v>
      </c>
      <c r="I1200" s="100" t="s">
        <v>2121</v>
      </c>
      <c r="J1200" s="12">
        <v>1030</v>
      </c>
      <c r="K12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BOŚ.6743.1030.2016.EJ</v>
      </c>
      <c r="L1200" s="11">
        <v>42696</v>
      </c>
      <c r="M1200" s="12" t="s">
        <v>18</v>
      </c>
      <c r="N1200" s="88">
        <f>IF($F1200=dane!$B$8,6743+3,(IF($F1200=dane!$B$9,6743+4,(IF($F1200=dane!$B$10,6743+5,6743)))))</f>
        <v>6743</v>
      </c>
      <c r="O1200" s="106"/>
    </row>
    <row r="1201" spans="1:15" ht="45" x14ac:dyDescent="0.25">
      <c r="A1201" s="79">
        <f>IF(zgłoszenia[[#This Row],[ID]]&gt;0,A1200+1,"--")</f>
        <v>1197</v>
      </c>
      <c r="B1201" s="14" t="s">
        <v>1178</v>
      </c>
      <c r="C1201" s="87">
        <v>20953</v>
      </c>
      <c r="D1201" s="13">
        <v>42668</v>
      </c>
      <c r="E1201" s="98" t="s">
        <v>1596</v>
      </c>
      <c r="F1201" s="12" t="s">
        <v>16</v>
      </c>
      <c r="G1201" s="12" t="s">
        <v>31</v>
      </c>
      <c r="H1201" s="99" t="s">
        <v>617</v>
      </c>
      <c r="I1201" s="100" t="s">
        <v>2122</v>
      </c>
      <c r="J1201" s="12">
        <v>1031</v>
      </c>
      <c r="K12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BOŚ.6743.1031.2016.EJ</v>
      </c>
      <c r="L1201" s="11">
        <v>42709</v>
      </c>
      <c r="M1201" s="12" t="s">
        <v>30</v>
      </c>
      <c r="N1201" s="88">
        <f>IF($F1201=dane!$B$8,6743+3,(IF($F1201=dane!$B$9,6743+4,(IF($F1201=dane!$B$10,6743+5,6743)))))</f>
        <v>6743</v>
      </c>
      <c r="O1201" s="106"/>
    </row>
    <row r="1202" spans="1:15" ht="60" x14ac:dyDescent="0.25">
      <c r="A1202" s="79">
        <f>IF(zgłoszenia[[#This Row],[ID]]&gt;0,A1201+1,"--")</f>
        <v>1198</v>
      </c>
      <c r="B1202" s="14" t="s">
        <v>1178</v>
      </c>
      <c r="C1202" s="87">
        <v>20954</v>
      </c>
      <c r="D1202" s="13">
        <v>42668</v>
      </c>
      <c r="E1202" s="98" t="s">
        <v>1596</v>
      </c>
      <c r="F1202" s="12" t="s">
        <v>16</v>
      </c>
      <c r="G1202" s="12" t="s">
        <v>31</v>
      </c>
      <c r="H1202" s="99" t="s">
        <v>617</v>
      </c>
      <c r="I1202" s="100" t="s">
        <v>2124</v>
      </c>
      <c r="J1202" s="12">
        <v>1070</v>
      </c>
      <c r="K12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BOŚ.6743.1070.2016.EJ</v>
      </c>
      <c r="L1202" s="11">
        <v>42691</v>
      </c>
      <c r="M1202" s="12" t="s">
        <v>18</v>
      </c>
      <c r="N1202" s="88">
        <f>IF($F1202=dane!$B$8,6743+3,(IF($F1202=dane!$B$9,6743+4,(IF($F1202=dane!$B$10,6743+5,6743)))))</f>
        <v>6743</v>
      </c>
      <c r="O1202" s="106"/>
    </row>
    <row r="1203" spans="1:15" ht="60" x14ac:dyDescent="0.25">
      <c r="A1203" s="79">
        <f>IF(zgłoszenia[[#This Row],[ID]]&gt;0,A1202+1,"--")</f>
        <v>1199</v>
      </c>
      <c r="B1203" s="14" t="s">
        <v>1178</v>
      </c>
      <c r="C1203" s="87">
        <v>20955</v>
      </c>
      <c r="D1203" s="13">
        <v>42668</v>
      </c>
      <c r="E1203" s="98" t="s">
        <v>1596</v>
      </c>
      <c r="F1203" s="12" t="s">
        <v>16</v>
      </c>
      <c r="G1203" s="12" t="s">
        <v>31</v>
      </c>
      <c r="H1203" s="99" t="s">
        <v>617</v>
      </c>
      <c r="I1203" s="100" t="s">
        <v>2125</v>
      </c>
      <c r="J1203" s="12">
        <v>1071</v>
      </c>
      <c r="K12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BOŚ.6743.1071.2016.EJ</v>
      </c>
      <c r="L1203" s="11">
        <v>42716</v>
      </c>
      <c r="M1203" s="12" t="s">
        <v>18</v>
      </c>
      <c r="N1203" s="88">
        <f>IF($F1203=dane!$B$8,6743+3,(IF($F1203=dane!$B$9,6743+4,(IF($F1203=dane!$B$10,6743+5,6743)))))</f>
        <v>6743</v>
      </c>
      <c r="O1203" s="106"/>
    </row>
    <row r="1204" spans="1:15" ht="60" x14ac:dyDescent="0.25">
      <c r="A1204" s="79">
        <f>IF(zgłoszenia[[#This Row],[ID]]&gt;0,A1203+1,"--")</f>
        <v>1200</v>
      </c>
      <c r="B1204" s="14" t="s">
        <v>1178</v>
      </c>
      <c r="C1204" s="87">
        <v>20956</v>
      </c>
      <c r="D1204" s="13">
        <v>42668</v>
      </c>
      <c r="E1204" s="98" t="s">
        <v>1596</v>
      </c>
      <c r="F1204" s="12" t="s">
        <v>16</v>
      </c>
      <c r="G1204" s="12" t="s">
        <v>31</v>
      </c>
      <c r="H1204" s="99" t="s">
        <v>617</v>
      </c>
      <c r="I1204" s="100" t="s">
        <v>2126</v>
      </c>
      <c r="J1204" s="12">
        <v>1072</v>
      </c>
      <c r="K12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BOŚ.6743.1072.2016.EJ</v>
      </c>
      <c r="L1204" s="11">
        <v>42691</v>
      </c>
      <c r="M1204" s="12" t="s">
        <v>18</v>
      </c>
      <c r="N1204" s="88">
        <f>IF($F1204=dane!$B$8,6743+3,(IF($F1204=dane!$B$9,6743+4,(IF($F1204=dane!$B$10,6743+5,6743)))))</f>
        <v>6743</v>
      </c>
      <c r="O1204" s="106"/>
    </row>
    <row r="1205" spans="1:15" ht="60" x14ac:dyDescent="0.25">
      <c r="A1205" s="79">
        <f>IF(zgłoszenia[[#This Row],[ID]]&gt;0,A1204+1,"--")</f>
        <v>1201</v>
      </c>
      <c r="B1205" s="14" t="s">
        <v>1178</v>
      </c>
      <c r="C1205" s="87">
        <v>20957</v>
      </c>
      <c r="D1205" s="13">
        <v>42668</v>
      </c>
      <c r="E1205" s="98" t="s">
        <v>1596</v>
      </c>
      <c r="F1205" s="12" t="s">
        <v>16</v>
      </c>
      <c r="G1205" s="12" t="s">
        <v>31</v>
      </c>
      <c r="H1205" s="99" t="s">
        <v>617</v>
      </c>
      <c r="I1205" s="100" t="s">
        <v>2127</v>
      </c>
      <c r="J1205" s="12">
        <v>1073</v>
      </c>
      <c r="K12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BOŚ.6743.1073.2016.EJ</v>
      </c>
      <c r="L1205" s="11">
        <v>42716</v>
      </c>
      <c r="M1205" s="12" t="s">
        <v>18</v>
      </c>
      <c r="N1205" s="88">
        <f>IF($F1205=dane!$B$8,6743+3,(IF($F1205=dane!$B$9,6743+4,(IF($F1205=dane!$B$10,6743+5,6743)))))</f>
        <v>6743</v>
      </c>
      <c r="O1205" s="106"/>
    </row>
    <row r="1206" spans="1:15" ht="45" x14ac:dyDescent="0.25">
      <c r="A1206" s="79">
        <f>IF(zgłoszenia[[#This Row],[ID]]&gt;0,A1205+1,"--")</f>
        <v>1202</v>
      </c>
      <c r="B1206" s="14" t="s">
        <v>1178</v>
      </c>
      <c r="C1206" s="87">
        <v>20958</v>
      </c>
      <c r="D1206" s="13">
        <v>42668</v>
      </c>
      <c r="E1206" s="98" t="s">
        <v>1596</v>
      </c>
      <c r="F1206" s="12" t="s">
        <v>16</v>
      </c>
      <c r="G1206" s="12" t="s">
        <v>31</v>
      </c>
      <c r="H1206" s="99" t="s">
        <v>617</v>
      </c>
      <c r="I1206" s="100" t="s">
        <v>2128</v>
      </c>
      <c r="J1206" s="12">
        <v>1074</v>
      </c>
      <c r="K12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BOŚ.6743.1074.2016.EJ</v>
      </c>
      <c r="L1206" s="11">
        <v>42716</v>
      </c>
      <c r="M1206" s="12" t="s">
        <v>21</v>
      </c>
      <c r="N1206" s="88">
        <f>IF($F1206=dane!$B$8,6743+3,(IF($F1206=dane!$B$9,6743+4,(IF($F1206=dane!$B$10,6743+5,6743)))))</f>
        <v>6743</v>
      </c>
      <c r="O1206" s="106"/>
    </row>
    <row r="1207" spans="1:15" ht="60" x14ac:dyDescent="0.25">
      <c r="A1207" s="79">
        <f>IF(zgłoszenia[[#This Row],[ID]]&gt;0,A1206+1,"--")</f>
        <v>1203</v>
      </c>
      <c r="B1207" s="14" t="s">
        <v>1178</v>
      </c>
      <c r="C1207" s="87">
        <v>20959</v>
      </c>
      <c r="D1207" s="13">
        <v>42668</v>
      </c>
      <c r="E1207" s="98" t="s">
        <v>1596</v>
      </c>
      <c r="F1207" s="12" t="s">
        <v>16</v>
      </c>
      <c r="G1207" s="12" t="s">
        <v>31</v>
      </c>
      <c r="H1207" s="99" t="s">
        <v>617</v>
      </c>
      <c r="I1207" s="100" t="s">
        <v>2129</v>
      </c>
      <c r="J1207" s="12">
        <v>1075</v>
      </c>
      <c r="K12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BOŚ.6743.1075.2016.EJ</v>
      </c>
      <c r="L1207" s="11">
        <v>42691</v>
      </c>
      <c r="M1207" s="12" t="s">
        <v>18</v>
      </c>
      <c r="N1207" s="88">
        <f>IF($F1207=dane!$B$8,6743+3,(IF($F1207=dane!$B$9,6743+4,(IF($F1207=dane!$B$10,6743+5,6743)))))</f>
        <v>6743</v>
      </c>
      <c r="O1207" s="106"/>
    </row>
    <row r="1208" spans="1:15" ht="60" x14ac:dyDescent="0.25">
      <c r="A1208" s="79">
        <f>IF(zgłoszenia[[#This Row],[ID]]&gt;0,A1207+1,"--")</f>
        <v>1204</v>
      </c>
      <c r="B1208" s="14" t="s">
        <v>1178</v>
      </c>
      <c r="C1208" s="87">
        <v>20960</v>
      </c>
      <c r="D1208" s="13">
        <v>42668</v>
      </c>
      <c r="E1208" s="98" t="s">
        <v>1596</v>
      </c>
      <c r="F1208" s="12" t="s">
        <v>16</v>
      </c>
      <c r="G1208" s="12" t="s">
        <v>31</v>
      </c>
      <c r="H1208" s="99" t="s">
        <v>617</v>
      </c>
      <c r="I1208" s="100" t="s">
        <v>2130</v>
      </c>
      <c r="J1208" s="12">
        <v>1076</v>
      </c>
      <c r="K12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BOŚ.6743.1076.2016.EJ</v>
      </c>
      <c r="L1208" s="11">
        <v>42716</v>
      </c>
      <c r="M1208" s="12" t="s">
        <v>18</v>
      </c>
      <c r="N1208" s="88">
        <f>IF($F1208=dane!$B$8,6743+3,(IF($F1208=dane!$B$9,6743+4,(IF($F1208=dane!$B$10,6743+5,6743)))))</f>
        <v>6743</v>
      </c>
      <c r="O1208" s="106"/>
    </row>
    <row r="1209" spans="1:15" ht="60" x14ac:dyDescent="0.25">
      <c r="A1209" s="79">
        <f>IF(zgłoszenia[[#This Row],[ID]]&gt;0,A1208+1,"--")</f>
        <v>1205</v>
      </c>
      <c r="B1209" s="14" t="s">
        <v>1178</v>
      </c>
      <c r="C1209" s="87">
        <v>20961</v>
      </c>
      <c r="D1209" s="13">
        <v>42668</v>
      </c>
      <c r="E1209" s="98" t="s">
        <v>1596</v>
      </c>
      <c r="F1209" s="12" t="s">
        <v>16</v>
      </c>
      <c r="G1209" s="12" t="s">
        <v>31</v>
      </c>
      <c r="H1209" s="99" t="s">
        <v>617</v>
      </c>
      <c r="I1209" s="100" t="s">
        <v>2131</v>
      </c>
      <c r="J1209" s="12">
        <v>1077</v>
      </c>
      <c r="K12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BOŚ.6743.1077.2016.EJ</v>
      </c>
      <c r="L1209" s="11">
        <v>42691</v>
      </c>
      <c r="M1209" s="12" t="s">
        <v>18</v>
      </c>
      <c r="N1209" s="88">
        <f>IF($F1209=dane!$B$8,6743+3,(IF($F1209=dane!$B$9,6743+4,(IF($F1209=dane!$B$10,6743+5,6743)))))</f>
        <v>6743</v>
      </c>
      <c r="O1209" s="106"/>
    </row>
    <row r="1210" spans="1:15" ht="60" x14ac:dyDescent="0.25">
      <c r="A1210" s="79">
        <f>IF(zgłoszenia[[#This Row],[ID]]&gt;0,A1209+1,"--")</f>
        <v>1206</v>
      </c>
      <c r="B1210" s="14" t="s">
        <v>36</v>
      </c>
      <c r="C1210" s="87">
        <v>20976</v>
      </c>
      <c r="D1210" s="13">
        <v>42669</v>
      </c>
      <c r="E1210" s="98" t="s">
        <v>2132</v>
      </c>
      <c r="F1210" s="12" t="s">
        <v>16</v>
      </c>
      <c r="G1210" s="12" t="s">
        <v>28</v>
      </c>
      <c r="H1210" s="99" t="s">
        <v>155</v>
      </c>
      <c r="I1210" s="100" t="s">
        <v>2133</v>
      </c>
      <c r="J1210" s="12">
        <v>1083</v>
      </c>
      <c r="K12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BOŚ.6743.1083.2016.KŻ</v>
      </c>
      <c r="L1210" s="11">
        <v>42698</v>
      </c>
      <c r="M1210" s="12" t="s">
        <v>18</v>
      </c>
      <c r="N1210" s="88">
        <f>IF($F1210=dane!$B$8,6743+3,(IF($F1210=dane!$B$9,6743+4,(IF($F1210=dane!$B$10,6743+5,6743)))))</f>
        <v>6743</v>
      </c>
      <c r="O1210" s="106"/>
    </row>
    <row r="1211" spans="1:15" ht="60" x14ac:dyDescent="0.25">
      <c r="A1211" s="79">
        <f>IF(zgłoszenia[[#This Row],[ID]]&gt;0,A1210+1,"--")</f>
        <v>1207</v>
      </c>
      <c r="B1211" s="14" t="s">
        <v>36</v>
      </c>
      <c r="C1211" s="87">
        <v>20979</v>
      </c>
      <c r="D1211" s="13">
        <v>42669</v>
      </c>
      <c r="E1211" s="98" t="s">
        <v>126</v>
      </c>
      <c r="F1211" s="12" t="s">
        <v>16</v>
      </c>
      <c r="G1211" s="12" t="s">
        <v>28</v>
      </c>
      <c r="H1211" s="99" t="s">
        <v>155</v>
      </c>
      <c r="I1211" s="100" t="s">
        <v>2133</v>
      </c>
      <c r="J1211" s="12">
        <v>1084</v>
      </c>
      <c r="K12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BOŚ.6743.1084.2016.KŻ</v>
      </c>
      <c r="L1211" s="11">
        <v>42692</v>
      </c>
      <c r="M1211" s="12" t="s">
        <v>18</v>
      </c>
      <c r="N1211" s="88">
        <f>IF($F1211=dane!$B$8,6743+3,(IF($F1211=dane!$B$9,6743+4,(IF($F1211=dane!$B$10,6743+5,6743)))))</f>
        <v>6743</v>
      </c>
      <c r="O1211" s="106"/>
    </row>
    <row r="1212" spans="1:15" ht="30" x14ac:dyDescent="0.25">
      <c r="A1212" s="79">
        <f>IF(zgłoszenia[[#This Row],[ID]]&gt;0,A1211+1,"--")</f>
        <v>1208</v>
      </c>
      <c r="B1212" s="14" t="s">
        <v>209</v>
      </c>
      <c r="C1212" s="87">
        <v>21064</v>
      </c>
      <c r="D1212" s="13">
        <v>42669</v>
      </c>
      <c r="E1212" s="98" t="s">
        <v>64</v>
      </c>
      <c r="F1212" s="12" t="s">
        <v>82</v>
      </c>
      <c r="G1212" s="12" t="s">
        <v>25</v>
      </c>
      <c r="H1212" s="99" t="s">
        <v>25</v>
      </c>
      <c r="I1212" s="100" t="s">
        <v>1851</v>
      </c>
      <c r="J1212" s="12">
        <v>159</v>
      </c>
      <c r="K12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BOŚ.6746.159.2016.SR</v>
      </c>
      <c r="L1212" s="11">
        <v>42682</v>
      </c>
      <c r="M1212" s="12" t="s">
        <v>21</v>
      </c>
      <c r="N1212" s="88">
        <f>IF($F1212=dane!$B$8,6743+3,(IF($F1212=dane!$B$9,6743+4,(IF($F1212=dane!$B$10,6743+5,6743)))))</f>
        <v>6746</v>
      </c>
      <c r="O1212" s="106"/>
    </row>
    <row r="1213" spans="1:15" ht="60" x14ac:dyDescent="0.25">
      <c r="A1213" s="79">
        <f>IF(zgłoszenia[[#This Row],[ID]]&gt;0,A1212+1,"--")</f>
        <v>1209</v>
      </c>
      <c r="B1213" s="14" t="s">
        <v>11</v>
      </c>
      <c r="C1213" s="87">
        <v>21066</v>
      </c>
      <c r="D1213" s="13">
        <v>42669</v>
      </c>
      <c r="E1213" s="98" t="s">
        <v>1596</v>
      </c>
      <c r="F1213" s="12" t="s">
        <v>16</v>
      </c>
      <c r="G1213" s="12" t="s">
        <v>31</v>
      </c>
      <c r="H1213" s="99" t="s">
        <v>2102</v>
      </c>
      <c r="I1213" s="100" t="s">
        <v>827</v>
      </c>
      <c r="J1213" s="12">
        <v>1087</v>
      </c>
      <c r="K12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BOŚ.6743.1087.2016.AA</v>
      </c>
      <c r="L1213" s="11">
        <v>42716</v>
      </c>
      <c r="M1213" s="12" t="s">
        <v>18</v>
      </c>
      <c r="N1213" s="88">
        <f>IF($F1213=dane!$B$8,6743+3,(IF($F1213=dane!$B$9,6743+4,(IF($F1213=dane!$B$10,6743+5,6743)))))</f>
        <v>6743</v>
      </c>
      <c r="O1213" s="106"/>
    </row>
    <row r="1214" spans="1:15" ht="60" x14ac:dyDescent="0.25">
      <c r="A1214" s="79">
        <f>IF(zgłoszenia[[#This Row],[ID]]&gt;0,A1213+1,"--")</f>
        <v>1210</v>
      </c>
      <c r="B1214" s="14" t="s">
        <v>11</v>
      </c>
      <c r="C1214" s="87">
        <v>21067</v>
      </c>
      <c r="D1214" s="13">
        <v>42669</v>
      </c>
      <c r="E1214" s="98" t="s">
        <v>1596</v>
      </c>
      <c r="F1214" s="12" t="s">
        <v>16</v>
      </c>
      <c r="G1214" s="12" t="s">
        <v>31</v>
      </c>
      <c r="H1214" s="99" t="s">
        <v>2102</v>
      </c>
      <c r="I1214" s="100" t="s">
        <v>1408</v>
      </c>
      <c r="J1214" s="12">
        <v>1088</v>
      </c>
      <c r="K12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BOŚ.6743.1088.2016.AA</v>
      </c>
      <c r="L1214" s="11">
        <v>42718</v>
      </c>
      <c r="M1214" s="12" t="s">
        <v>18</v>
      </c>
      <c r="N1214" s="88">
        <f>IF($F1214=dane!$B$8,6743+3,(IF($F1214=dane!$B$9,6743+4,(IF($F1214=dane!$B$10,6743+5,6743)))))</f>
        <v>6743</v>
      </c>
      <c r="O1214" s="106"/>
    </row>
    <row r="1215" spans="1:15" ht="60" x14ac:dyDescent="0.25">
      <c r="A1215" s="79">
        <f>IF(zgłoszenia[[#This Row],[ID]]&gt;0,A1214+1,"--")</f>
        <v>1211</v>
      </c>
      <c r="B1215" s="14" t="s">
        <v>209</v>
      </c>
      <c r="C1215" s="87">
        <v>21069</v>
      </c>
      <c r="D1215" s="13">
        <v>42669</v>
      </c>
      <c r="E1215" s="98" t="s">
        <v>1596</v>
      </c>
      <c r="F1215" s="12" t="s">
        <v>16</v>
      </c>
      <c r="G1215" s="12" t="s">
        <v>31</v>
      </c>
      <c r="H1215" s="99" t="s">
        <v>832</v>
      </c>
      <c r="I1215" s="100" t="s">
        <v>2134</v>
      </c>
      <c r="J1215" s="12">
        <v>1063</v>
      </c>
      <c r="K12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BOŚ.6743.1063.2016.SR</v>
      </c>
      <c r="L1215" s="11">
        <v>42676</v>
      </c>
      <c r="M1215" s="12" t="s">
        <v>18</v>
      </c>
      <c r="N1215" s="88">
        <f>IF($F1215=dane!$B$8,6743+3,(IF($F1215=dane!$B$9,6743+4,(IF($F1215=dane!$B$10,6743+5,6743)))))</f>
        <v>6743</v>
      </c>
      <c r="O1215" s="106"/>
    </row>
    <row r="1216" spans="1:15" ht="60" x14ac:dyDescent="0.25">
      <c r="A1216" s="79">
        <f>IF(zgłoszenia[[#This Row],[ID]]&gt;0,A1215+1,"--")</f>
        <v>1212</v>
      </c>
      <c r="B1216" s="14" t="s">
        <v>209</v>
      </c>
      <c r="C1216" s="87">
        <v>21070</v>
      </c>
      <c r="D1216" s="13">
        <v>42669</v>
      </c>
      <c r="E1216" s="98" t="s">
        <v>1596</v>
      </c>
      <c r="F1216" s="12" t="s">
        <v>16</v>
      </c>
      <c r="G1216" s="12" t="s">
        <v>31</v>
      </c>
      <c r="H1216" s="99" t="s">
        <v>832</v>
      </c>
      <c r="I1216" s="100" t="s">
        <v>2135</v>
      </c>
      <c r="J1216" s="12">
        <v>1064</v>
      </c>
      <c r="K12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BOŚ.6743.1064.2016.SR</v>
      </c>
      <c r="L1216" s="11">
        <v>42676</v>
      </c>
      <c r="M1216" s="12" t="s">
        <v>18</v>
      </c>
      <c r="N1216" s="88">
        <f>IF($F1216=dane!$B$8,6743+3,(IF($F1216=dane!$B$9,6743+4,(IF($F1216=dane!$B$10,6743+5,6743)))))</f>
        <v>6743</v>
      </c>
      <c r="O1216" s="106"/>
    </row>
    <row r="1217" spans="1:15" ht="60" x14ac:dyDescent="0.25">
      <c r="A1217" s="79">
        <f>IF(zgłoszenia[[#This Row],[ID]]&gt;0,A1216+1,"--")</f>
        <v>1213</v>
      </c>
      <c r="B1217" s="14" t="s">
        <v>209</v>
      </c>
      <c r="C1217" s="87">
        <v>21071</v>
      </c>
      <c r="D1217" s="13">
        <v>42669</v>
      </c>
      <c r="E1217" s="98" t="s">
        <v>1596</v>
      </c>
      <c r="F1217" s="12" t="s">
        <v>16</v>
      </c>
      <c r="G1217" s="12" t="s">
        <v>31</v>
      </c>
      <c r="H1217" s="99" t="s">
        <v>832</v>
      </c>
      <c r="I1217" s="100" t="s">
        <v>217</v>
      </c>
      <c r="J1217" s="12">
        <v>1065</v>
      </c>
      <c r="K12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BOŚ.6743.1065.2016.SR</v>
      </c>
      <c r="L1217" s="11">
        <v>42699</v>
      </c>
      <c r="M1217" s="12" t="s">
        <v>18</v>
      </c>
      <c r="N1217" s="88">
        <f>IF($F1217=dane!$B$8,6743+3,(IF($F1217=dane!$B$9,6743+4,(IF($F1217=dane!$B$10,6743+5,6743)))))</f>
        <v>6743</v>
      </c>
      <c r="O1217" s="106"/>
    </row>
    <row r="1218" spans="1:15" ht="45" x14ac:dyDescent="0.25">
      <c r="A1218" s="79">
        <f>IF(zgłoszenia[[#This Row],[ID]]&gt;0,A1217+1,"--")</f>
        <v>1214</v>
      </c>
      <c r="B1218" s="14" t="s">
        <v>11</v>
      </c>
      <c r="C1218" s="87">
        <v>21072</v>
      </c>
      <c r="D1218" s="13">
        <v>42669</v>
      </c>
      <c r="E1218" s="98" t="s">
        <v>1596</v>
      </c>
      <c r="F1218" s="12" t="s">
        <v>16</v>
      </c>
      <c r="G1218" s="12" t="s">
        <v>31</v>
      </c>
      <c r="H1218" s="99" t="s">
        <v>2102</v>
      </c>
      <c r="I1218" s="100" t="s">
        <v>2136</v>
      </c>
      <c r="J1218" s="12">
        <v>1089</v>
      </c>
      <c r="K12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BOŚ.6743.1089.2016.AA</v>
      </c>
      <c r="L1218" s="11">
        <v>42716</v>
      </c>
      <c r="M1218" s="12" t="s">
        <v>30</v>
      </c>
      <c r="N1218" s="88">
        <f>IF($F1218=dane!$B$8,6743+3,(IF($F1218=dane!$B$9,6743+4,(IF($F1218=dane!$B$10,6743+5,6743)))))</f>
        <v>6743</v>
      </c>
      <c r="O1218" s="106"/>
    </row>
    <row r="1219" spans="1:15" ht="60" x14ac:dyDescent="0.25">
      <c r="A1219" s="79">
        <f>IF(zgłoszenia[[#This Row],[ID]]&gt;0,A1218+1,"--")</f>
        <v>1215</v>
      </c>
      <c r="B1219" s="14" t="s">
        <v>209</v>
      </c>
      <c r="C1219" s="87">
        <v>21073</v>
      </c>
      <c r="D1219" s="13">
        <v>42669</v>
      </c>
      <c r="E1219" s="98" t="s">
        <v>1596</v>
      </c>
      <c r="F1219" s="12" t="s">
        <v>16</v>
      </c>
      <c r="G1219" s="12" t="s">
        <v>31</v>
      </c>
      <c r="H1219" s="99" t="s">
        <v>832</v>
      </c>
      <c r="I1219" s="100" t="s">
        <v>2137</v>
      </c>
      <c r="J1219" s="12">
        <v>1066</v>
      </c>
      <c r="K12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BOŚ.6743.1066.2016.SR</v>
      </c>
      <c r="L1219" s="11">
        <v>42699</v>
      </c>
      <c r="M1219" s="12" t="s">
        <v>18</v>
      </c>
      <c r="N1219" s="88">
        <f>IF($F1219=dane!$B$8,6743+3,(IF($F1219=dane!$B$9,6743+4,(IF($F1219=dane!$B$10,6743+5,6743)))))</f>
        <v>6743</v>
      </c>
      <c r="O1219" s="106"/>
    </row>
    <row r="1220" spans="1:15" ht="60" x14ac:dyDescent="0.25">
      <c r="A1220" s="79">
        <f>IF(zgłoszenia[[#This Row],[ID]]&gt;0,A1219+1,"--")</f>
        <v>1216</v>
      </c>
      <c r="B1220" s="14" t="s">
        <v>209</v>
      </c>
      <c r="C1220" s="87">
        <v>21074</v>
      </c>
      <c r="D1220" s="13">
        <v>42669</v>
      </c>
      <c r="E1220" s="98" t="s">
        <v>1596</v>
      </c>
      <c r="F1220" s="12" t="s">
        <v>16</v>
      </c>
      <c r="G1220" s="12" t="s">
        <v>31</v>
      </c>
      <c r="H1220" s="99" t="s">
        <v>1674</v>
      </c>
      <c r="I1220" s="100" t="s">
        <v>1059</v>
      </c>
      <c r="J1220" s="12">
        <v>1067</v>
      </c>
      <c r="K12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BOŚ.6743.1067.2016.SR</v>
      </c>
      <c r="L1220" s="11">
        <v>42676</v>
      </c>
      <c r="M1220" s="12" t="s">
        <v>18</v>
      </c>
      <c r="N1220" s="88">
        <f>IF($F1220=dane!$B$8,6743+3,(IF($F1220=dane!$B$9,6743+4,(IF($F1220=dane!$B$10,6743+5,6743)))))</f>
        <v>6743</v>
      </c>
      <c r="O1220" s="106"/>
    </row>
    <row r="1221" spans="1:15" ht="60" x14ac:dyDescent="0.25">
      <c r="A1221" s="79">
        <f>IF(zgłoszenia[[#This Row],[ID]]&gt;0,A1220+1,"--")</f>
        <v>1217</v>
      </c>
      <c r="B1221" s="14" t="s">
        <v>209</v>
      </c>
      <c r="C1221" s="87">
        <v>21075</v>
      </c>
      <c r="D1221" s="13">
        <v>42669</v>
      </c>
      <c r="E1221" s="98" t="s">
        <v>1596</v>
      </c>
      <c r="F1221" s="12" t="s">
        <v>16</v>
      </c>
      <c r="G1221" s="12" t="s">
        <v>31</v>
      </c>
      <c r="H1221" s="99" t="s">
        <v>832</v>
      </c>
      <c r="I1221" s="100" t="s">
        <v>1447</v>
      </c>
      <c r="J1221" s="12">
        <v>1068</v>
      </c>
      <c r="K12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BOŚ.6743.1068.2016.SR</v>
      </c>
      <c r="L1221" s="11">
        <v>42676</v>
      </c>
      <c r="M1221" s="12" t="s">
        <v>18</v>
      </c>
      <c r="N1221" s="88">
        <f>IF($F1221=dane!$B$8,6743+3,(IF($F1221=dane!$B$9,6743+4,(IF($F1221=dane!$B$10,6743+5,6743)))))</f>
        <v>6743</v>
      </c>
      <c r="O1221" s="106"/>
    </row>
    <row r="1222" spans="1:15" ht="60" x14ac:dyDescent="0.25">
      <c r="A1222" s="79">
        <f>IF(zgłoszenia[[#This Row],[ID]]&gt;0,A1221+1,"--")</f>
        <v>1218</v>
      </c>
      <c r="B1222" s="14" t="s">
        <v>1178</v>
      </c>
      <c r="C1222" s="87">
        <v>21076</v>
      </c>
      <c r="D1222" s="13">
        <v>42669</v>
      </c>
      <c r="E1222" s="98" t="s">
        <v>1596</v>
      </c>
      <c r="F1222" s="12" t="s">
        <v>16</v>
      </c>
      <c r="G1222" s="12" t="s">
        <v>31</v>
      </c>
      <c r="H1222" s="99" t="s">
        <v>617</v>
      </c>
      <c r="I1222" s="100" t="s">
        <v>2138</v>
      </c>
      <c r="J1222" s="12">
        <v>1078</v>
      </c>
      <c r="K12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BOŚ.6743.1078.2016.EJ</v>
      </c>
      <c r="L1222" s="11">
        <v>42691</v>
      </c>
      <c r="M1222" s="12" t="s">
        <v>18</v>
      </c>
      <c r="N1222" s="88">
        <f>IF($F1222=dane!$B$8,6743+3,(IF($F1222=dane!$B$9,6743+4,(IF($F1222=dane!$B$10,6743+5,6743)))))</f>
        <v>6743</v>
      </c>
      <c r="O1222" s="106"/>
    </row>
    <row r="1223" spans="1:15" ht="60" x14ac:dyDescent="0.25">
      <c r="A1223" s="79">
        <f>IF(zgłoszenia[[#This Row],[ID]]&gt;0,A1222+1,"--")</f>
        <v>1219</v>
      </c>
      <c r="B1223" s="14" t="s">
        <v>1178</v>
      </c>
      <c r="C1223" s="87">
        <v>21077</v>
      </c>
      <c r="D1223" s="13">
        <v>42669</v>
      </c>
      <c r="E1223" s="98" t="s">
        <v>1596</v>
      </c>
      <c r="F1223" s="12" t="s">
        <v>16</v>
      </c>
      <c r="G1223" s="12" t="s">
        <v>31</v>
      </c>
      <c r="H1223" s="99" t="s">
        <v>617</v>
      </c>
      <c r="I1223" s="100" t="s">
        <v>2139</v>
      </c>
      <c r="J1223" s="12">
        <v>1079</v>
      </c>
      <c r="K12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BOŚ.6743.1079.2016.EJ</v>
      </c>
      <c r="L1223" s="11">
        <v>42697</v>
      </c>
      <c r="M1223" s="12" t="s">
        <v>18</v>
      </c>
      <c r="N1223" s="88">
        <f>IF($F1223=dane!$B$8,6743+3,(IF($F1223=dane!$B$9,6743+4,(IF($F1223=dane!$B$10,6743+5,6743)))))</f>
        <v>6743</v>
      </c>
      <c r="O1223" s="106"/>
    </row>
    <row r="1224" spans="1:15" ht="60" x14ac:dyDescent="0.25">
      <c r="A1224" s="79">
        <f>IF(zgłoszenia[[#This Row],[ID]]&gt;0,A1223+1,"--")</f>
        <v>1220</v>
      </c>
      <c r="B1224" s="14" t="s">
        <v>11</v>
      </c>
      <c r="C1224" s="87">
        <v>21078</v>
      </c>
      <c r="D1224" s="13">
        <v>42669</v>
      </c>
      <c r="E1224" s="98" t="s">
        <v>1596</v>
      </c>
      <c r="F1224" s="12" t="s">
        <v>16</v>
      </c>
      <c r="G1224" s="12" t="s">
        <v>31</v>
      </c>
      <c r="H1224" s="99" t="s">
        <v>2102</v>
      </c>
      <c r="I1224" s="100" t="s">
        <v>2140</v>
      </c>
      <c r="J1224" s="12">
        <v>1090</v>
      </c>
      <c r="K12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BOŚ.6743.1090.2016.AA</v>
      </c>
      <c r="L1224" s="11">
        <v>42718</v>
      </c>
      <c r="M1224" s="12" t="s">
        <v>18</v>
      </c>
      <c r="N1224" s="88">
        <f>IF($F1224=dane!$B$8,6743+3,(IF($F1224=dane!$B$9,6743+4,(IF($F1224=dane!$B$10,6743+5,6743)))))</f>
        <v>6743</v>
      </c>
      <c r="O1224" s="106"/>
    </row>
    <row r="1225" spans="1:15" ht="60" x14ac:dyDescent="0.25">
      <c r="A1225" s="79">
        <f>IF(zgłoszenia[[#This Row],[ID]]&gt;0,A1224+1,"--")</f>
        <v>1221</v>
      </c>
      <c r="B1225" s="14" t="s">
        <v>1178</v>
      </c>
      <c r="C1225" s="87">
        <v>21079</v>
      </c>
      <c r="D1225" s="13">
        <v>42669</v>
      </c>
      <c r="E1225" s="98" t="s">
        <v>1596</v>
      </c>
      <c r="F1225" s="12" t="s">
        <v>16</v>
      </c>
      <c r="G1225" s="12" t="s">
        <v>31</v>
      </c>
      <c r="H1225" s="99" t="s">
        <v>1569</v>
      </c>
      <c r="I1225" s="100" t="s">
        <v>2141</v>
      </c>
      <c r="J1225" s="12">
        <v>1080</v>
      </c>
      <c r="K12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BOŚ.6743.1080.2016.EJ</v>
      </c>
      <c r="L1225" s="11">
        <v>42696</v>
      </c>
      <c r="M1225" s="12" t="s">
        <v>18</v>
      </c>
      <c r="N1225" s="88">
        <f>IF($F1225=dane!$B$8,6743+3,(IF($F1225=dane!$B$9,6743+4,(IF($F1225=dane!$B$10,6743+5,6743)))))</f>
        <v>6743</v>
      </c>
      <c r="O1225" s="106"/>
    </row>
    <row r="1226" spans="1:15" ht="60" x14ac:dyDescent="0.25">
      <c r="A1226" s="79">
        <f>IF(zgłoszenia[[#This Row],[ID]]&gt;0,A1225+1,"--")</f>
        <v>1222</v>
      </c>
      <c r="B1226" s="14" t="s">
        <v>1178</v>
      </c>
      <c r="C1226" s="87">
        <v>21080</v>
      </c>
      <c r="D1226" s="13">
        <v>42669</v>
      </c>
      <c r="E1226" s="98" t="s">
        <v>1596</v>
      </c>
      <c r="F1226" s="12" t="s">
        <v>16</v>
      </c>
      <c r="G1226" s="12" t="s">
        <v>31</v>
      </c>
      <c r="H1226" s="99" t="s">
        <v>617</v>
      </c>
      <c r="I1226" s="100" t="s">
        <v>2142</v>
      </c>
      <c r="J1226" s="12">
        <v>1081</v>
      </c>
      <c r="K12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BOŚ.6743.1081.2016.EJ</v>
      </c>
      <c r="L1226" s="11">
        <v>42691</v>
      </c>
      <c r="M1226" s="12" t="s">
        <v>18</v>
      </c>
      <c r="N1226" s="88">
        <f>IF($F1226=dane!$B$8,6743+3,(IF($F1226=dane!$B$9,6743+4,(IF($F1226=dane!$B$10,6743+5,6743)))))</f>
        <v>6743</v>
      </c>
      <c r="O1226" s="106"/>
    </row>
    <row r="1227" spans="1:15" ht="60" x14ac:dyDescent="0.25">
      <c r="A1227" s="79">
        <f>IF(zgłoszenia[[#This Row],[ID]]&gt;0,A1226+1,"--")</f>
        <v>1223</v>
      </c>
      <c r="B1227" s="14" t="s">
        <v>1178</v>
      </c>
      <c r="C1227" s="87">
        <v>21081</v>
      </c>
      <c r="D1227" s="13">
        <v>42669</v>
      </c>
      <c r="E1227" s="98" t="s">
        <v>1596</v>
      </c>
      <c r="F1227" s="12" t="s">
        <v>16</v>
      </c>
      <c r="G1227" s="12" t="s">
        <v>31</v>
      </c>
      <c r="H1227" s="99" t="s">
        <v>2143</v>
      </c>
      <c r="I1227" s="100" t="s">
        <v>2144</v>
      </c>
      <c r="J1227" s="12">
        <v>1082</v>
      </c>
      <c r="K12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BOŚ.6743.1082.2016.EJ</v>
      </c>
      <c r="L1227" s="11">
        <v>42696</v>
      </c>
      <c r="M1227" s="12" t="s">
        <v>18</v>
      </c>
      <c r="N1227" s="88">
        <f>IF($F1227=dane!$B$8,6743+3,(IF($F1227=dane!$B$9,6743+4,(IF($F1227=dane!$B$10,6743+5,6743)))))</f>
        <v>6743</v>
      </c>
      <c r="O1227" s="106"/>
    </row>
    <row r="1228" spans="1:15" ht="60" x14ac:dyDescent="0.25">
      <c r="A1228" s="79">
        <f>IF(zgłoszenia[[#This Row],[ID]]&gt;0,A1227+1,"--")</f>
        <v>1224</v>
      </c>
      <c r="B1228" s="14" t="s">
        <v>41</v>
      </c>
      <c r="C1228" s="87">
        <v>21163</v>
      </c>
      <c r="D1228" s="13">
        <v>42670</v>
      </c>
      <c r="E1228" s="98" t="s">
        <v>126</v>
      </c>
      <c r="F1228" s="12" t="s">
        <v>16</v>
      </c>
      <c r="G1228" s="12" t="s">
        <v>17</v>
      </c>
      <c r="H1228" s="99" t="s">
        <v>322</v>
      </c>
      <c r="I1228" s="100" t="s">
        <v>2145</v>
      </c>
      <c r="J1228" s="12">
        <v>1085</v>
      </c>
      <c r="K12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BOŚ.6743.1085.2016.IN</v>
      </c>
      <c r="L1228" s="11">
        <v>42699</v>
      </c>
      <c r="M1228" s="12" t="s">
        <v>18</v>
      </c>
      <c r="N1228" s="88">
        <f>IF($F1228=dane!$B$8,6743+3,(IF($F1228=dane!$B$9,6743+4,(IF($F1228=dane!$B$10,6743+5,6743)))))</f>
        <v>6743</v>
      </c>
      <c r="O1228" s="106"/>
    </row>
    <row r="1229" spans="1:15" ht="30" x14ac:dyDescent="0.25">
      <c r="A1229" s="79">
        <f>IF(zgłoszenia[[#This Row],[ID]]&gt;0,A1228+1,"--")</f>
        <v>1225</v>
      </c>
      <c r="B1229" s="14" t="s">
        <v>209</v>
      </c>
      <c r="C1229" s="87">
        <v>21166</v>
      </c>
      <c r="D1229" s="13">
        <v>42670</v>
      </c>
      <c r="E1229" s="98" t="s">
        <v>1341</v>
      </c>
      <c r="F1229" s="12" t="s">
        <v>16</v>
      </c>
      <c r="G1229" s="12" t="s">
        <v>25</v>
      </c>
      <c r="H1229" s="99" t="s">
        <v>303</v>
      </c>
      <c r="I1229" s="100" t="s">
        <v>2146</v>
      </c>
      <c r="J1229" s="12">
        <v>1069</v>
      </c>
      <c r="K12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BOŚ.6743.1069.2016.SR</v>
      </c>
      <c r="L1229" s="11">
        <v>42688</v>
      </c>
      <c r="M1229" s="12" t="s">
        <v>30</v>
      </c>
      <c r="N1229" s="88">
        <f>IF($F1229=dane!$B$8,6743+3,(IF($F1229=dane!$B$9,6743+4,(IF($F1229=dane!$B$10,6743+5,6743)))))</f>
        <v>6743</v>
      </c>
      <c r="O1229" s="106"/>
    </row>
    <row r="1230" spans="1:15" ht="60" x14ac:dyDescent="0.25">
      <c r="A1230" s="79">
        <f>IF(zgłoszenia[[#This Row],[ID]]&gt;0,A1229+1,"--")</f>
        <v>1226</v>
      </c>
      <c r="B1230" s="14" t="s">
        <v>209</v>
      </c>
      <c r="C1230" s="87">
        <v>21284</v>
      </c>
      <c r="D1230" s="13">
        <v>42671</v>
      </c>
      <c r="E1230" s="98" t="s">
        <v>413</v>
      </c>
      <c r="F1230" s="12" t="s">
        <v>16</v>
      </c>
      <c r="G1230" s="12" t="s">
        <v>25</v>
      </c>
      <c r="H1230" s="99" t="s">
        <v>868</v>
      </c>
      <c r="I1230" s="100" t="s">
        <v>1177</v>
      </c>
      <c r="J1230" s="12">
        <v>1101</v>
      </c>
      <c r="K12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BOŚ.6743.1101.2016.SR</v>
      </c>
      <c r="L1230" s="11">
        <v>42698</v>
      </c>
      <c r="M1230" s="12" t="s">
        <v>18</v>
      </c>
      <c r="N1230" s="88">
        <f>IF($F1230=dane!$B$8,6743+3,(IF($F1230=dane!$B$9,6743+4,(IF($F1230=dane!$B$10,6743+5,6743)))))</f>
        <v>6743</v>
      </c>
      <c r="O1230" s="106"/>
    </row>
    <row r="1231" spans="1:15" ht="30" x14ac:dyDescent="0.25">
      <c r="A1231" s="79">
        <f>IF(zgłoszenia[[#This Row],[ID]]&gt;0,A1230+1,"--")</f>
        <v>1227</v>
      </c>
      <c r="B1231" s="14" t="s">
        <v>209</v>
      </c>
      <c r="C1231" s="87">
        <v>21310</v>
      </c>
      <c r="D1231" s="13">
        <v>42671</v>
      </c>
      <c r="E1231" s="98" t="s">
        <v>2148</v>
      </c>
      <c r="F1231" s="12" t="s">
        <v>19</v>
      </c>
      <c r="G1231" s="12" t="s">
        <v>28</v>
      </c>
      <c r="H1231" s="99" t="s">
        <v>2149</v>
      </c>
      <c r="I1231" s="100" t="s">
        <v>2150</v>
      </c>
      <c r="J1231" s="12">
        <v>1102</v>
      </c>
      <c r="K12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BOŚ.6743.1102.2016.SR</v>
      </c>
      <c r="L1231" s="11">
        <v>42713</v>
      </c>
      <c r="M1231" s="12" t="s">
        <v>21</v>
      </c>
      <c r="N1231" s="88">
        <f>IF($F1231=dane!$B$8,6743+3,(IF($F1231=dane!$B$9,6743+4,(IF($F1231=dane!$B$10,6743+5,6743)))))</f>
        <v>6743</v>
      </c>
      <c r="O1231" s="106"/>
    </row>
    <row r="1232" spans="1:15" ht="60" x14ac:dyDescent="0.25">
      <c r="A1232" s="79">
        <f>IF(zgłoszenia[[#This Row],[ID]]&gt;0,A1231+1,"--")</f>
        <v>1228</v>
      </c>
      <c r="B1232" s="14" t="s">
        <v>209</v>
      </c>
      <c r="C1232" s="87">
        <v>21311</v>
      </c>
      <c r="D1232" s="13">
        <v>42671</v>
      </c>
      <c r="E1232" s="98" t="s">
        <v>2151</v>
      </c>
      <c r="F1232" s="12" t="s">
        <v>19</v>
      </c>
      <c r="G1232" s="12" t="s">
        <v>28</v>
      </c>
      <c r="H1232" s="99" t="s">
        <v>2149</v>
      </c>
      <c r="I1232" s="100" t="s">
        <v>2150</v>
      </c>
      <c r="J1232" s="12">
        <v>1103</v>
      </c>
      <c r="K12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BOŚ.6743.1103.2016.SR</v>
      </c>
      <c r="L1232" s="11">
        <v>42713</v>
      </c>
      <c r="M1232" s="12" t="s">
        <v>21</v>
      </c>
      <c r="N1232" s="88">
        <f>IF($F1232=dane!$B$8,6743+3,(IF($F1232=dane!$B$9,6743+4,(IF($F1232=dane!$B$10,6743+5,6743)))))</f>
        <v>6743</v>
      </c>
      <c r="O1232" s="106"/>
    </row>
    <row r="1233" spans="1:15" ht="60" x14ac:dyDescent="0.25">
      <c r="A1233" s="79">
        <f>IF(zgłoszenia[[#This Row],[ID]]&gt;0,A1232+1,"--")</f>
        <v>1229</v>
      </c>
      <c r="B1233" s="14" t="s">
        <v>43</v>
      </c>
      <c r="C1233" s="87" t="s">
        <v>2153</v>
      </c>
      <c r="D1233" s="13">
        <v>42679</v>
      </c>
      <c r="E1233" s="98" t="s">
        <v>1397</v>
      </c>
      <c r="F1233" s="12" t="s">
        <v>81</v>
      </c>
      <c r="G1233" s="12" t="s">
        <v>20</v>
      </c>
      <c r="H1233" s="99" t="s">
        <v>246</v>
      </c>
      <c r="I1233" s="100" t="s">
        <v>2154</v>
      </c>
      <c r="J1233" s="12">
        <v>59</v>
      </c>
      <c r="K12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BOŚ.6748.59.2016.ŁD</v>
      </c>
      <c r="L1233" s="11">
        <v>42674</v>
      </c>
      <c r="M1233" s="12" t="s">
        <v>18</v>
      </c>
      <c r="N1233" s="88">
        <f>IF($F1233=dane!$B$8,6743+3,(IF($F1233=dane!$B$9,6743+4,(IF($F1233=dane!$B$10,6743+5,6743)))))</f>
        <v>6748</v>
      </c>
      <c r="O1233" s="106"/>
    </row>
    <row r="1234" spans="1:15" ht="60" x14ac:dyDescent="0.25">
      <c r="A1234" s="79">
        <f>IF(zgłoszenia[[#This Row],[ID]]&gt;0,A1233+1,"--")</f>
        <v>1230</v>
      </c>
      <c r="B1234" s="14" t="s">
        <v>36</v>
      </c>
      <c r="C1234" s="87">
        <v>21326</v>
      </c>
      <c r="D1234" s="13">
        <v>42671</v>
      </c>
      <c r="E1234" s="98" t="s">
        <v>64</v>
      </c>
      <c r="F1234" s="12" t="s">
        <v>82</v>
      </c>
      <c r="G1234" s="12" t="s">
        <v>28</v>
      </c>
      <c r="H1234" s="99" t="s">
        <v>155</v>
      </c>
      <c r="I1234" s="100" t="s">
        <v>2155</v>
      </c>
      <c r="J1234" s="12">
        <v>160</v>
      </c>
      <c r="K12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BOŚ.6746.160.2016.KŻ</v>
      </c>
      <c r="L1234" s="11">
        <v>42723</v>
      </c>
      <c r="M1234" s="12" t="s">
        <v>18</v>
      </c>
      <c r="N1234" s="145">
        <f>IF($F1234=dane!$B$8,6743+3,(IF($F1234=dane!$B$9,6743+4,(IF($F1234=dane!$B$10,6743+5,6743)))))</f>
        <v>6746</v>
      </c>
      <c r="O1234" s="106"/>
    </row>
    <row r="1235" spans="1:15" ht="60" x14ac:dyDescent="0.25">
      <c r="A1235" s="79">
        <f>IF(zgłoszenia[[#This Row],[ID]]&gt;0,A1234+1,"--")</f>
        <v>1231</v>
      </c>
      <c r="B1235" s="14" t="s">
        <v>11</v>
      </c>
      <c r="C1235" s="87">
        <v>21327</v>
      </c>
      <c r="D1235" s="13">
        <v>42671</v>
      </c>
      <c r="E1235" s="98" t="s">
        <v>1596</v>
      </c>
      <c r="F1235" s="12" t="s">
        <v>16</v>
      </c>
      <c r="G1235" s="12" t="s">
        <v>31</v>
      </c>
      <c r="H1235" s="99" t="s">
        <v>2156</v>
      </c>
      <c r="I1235" s="100" t="s">
        <v>2157</v>
      </c>
      <c r="J1235" s="12">
        <v>1091</v>
      </c>
      <c r="K12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BOŚ.6743.1091.2016.AA</v>
      </c>
      <c r="L1235" s="11">
        <v>42697</v>
      </c>
      <c r="M1235" s="12" t="s">
        <v>18</v>
      </c>
      <c r="N1235" s="88">
        <f>IF($F1235=dane!$B$8,6743+3,(IF($F1235=dane!$B$9,6743+4,(IF($F1235=dane!$B$10,6743+5,6743)))))</f>
        <v>6743</v>
      </c>
      <c r="O1235" s="106"/>
    </row>
    <row r="1236" spans="1:15" ht="60" x14ac:dyDescent="0.25">
      <c r="A1236" s="79">
        <f>IF(zgłoszenia[[#This Row],[ID]]&gt;0,A1235+1,"--")</f>
        <v>1232</v>
      </c>
      <c r="B1236" s="14" t="s">
        <v>11</v>
      </c>
      <c r="C1236" s="87">
        <v>21328</v>
      </c>
      <c r="D1236" s="13">
        <v>42671</v>
      </c>
      <c r="E1236" s="98" t="s">
        <v>1596</v>
      </c>
      <c r="F1236" s="12" t="s">
        <v>16</v>
      </c>
      <c r="G1236" s="12" t="s">
        <v>31</v>
      </c>
      <c r="H1236" s="99" t="s">
        <v>2102</v>
      </c>
      <c r="I1236" s="100" t="s">
        <v>2158</v>
      </c>
      <c r="J1236" s="12">
        <v>1092</v>
      </c>
      <c r="K12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BOŚ.6743.1092.2016.AA</v>
      </c>
      <c r="L1236" s="11">
        <v>42718</v>
      </c>
      <c r="M1236" s="12" t="s">
        <v>18</v>
      </c>
      <c r="N1236" s="88">
        <f>IF($F1236=dane!$B$8,6743+3,(IF($F1236=dane!$B$9,6743+4,(IF($F1236=dane!$B$10,6743+5,6743)))))</f>
        <v>6743</v>
      </c>
      <c r="O1236" s="106"/>
    </row>
    <row r="1237" spans="1:15" ht="60" x14ac:dyDescent="0.25">
      <c r="A1237" s="79">
        <f>IF(zgłoszenia[[#This Row],[ID]]&gt;0,A1236+1,"--")</f>
        <v>1233</v>
      </c>
      <c r="B1237" s="14" t="s">
        <v>1178</v>
      </c>
      <c r="C1237" s="87">
        <v>21329</v>
      </c>
      <c r="D1237" s="13">
        <v>42671</v>
      </c>
      <c r="E1237" s="98" t="s">
        <v>1596</v>
      </c>
      <c r="F1237" s="12" t="s">
        <v>16</v>
      </c>
      <c r="G1237" s="12" t="s">
        <v>31</v>
      </c>
      <c r="H1237" s="99" t="s">
        <v>179</v>
      </c>
      <c r="I1237" s="100" t="s">
        <v>2159</v>
      </c>
      <c r="J1237" s="12">
        <v>1104</v>
      </c>
      <c r="K12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BOŚ.6743.1104.2016.EJ</v>
      </c>
      <c r="L1237" s="11">
        <v>42691</v>
      </c>
      <c r="M1237" s="12" t="s">
        <v>18</v>
      </c>
      <c r="N1237" s="88">
        <f>IF($F1237=dane!$B$8,6743+3,(IF($F1237=dane!$B$9,6743+4,(IF($F1237=dane!$B$10,6743+5,6743)))))</f>
        <v>6743</v>
      </c>
      <c r="O1237" s="106"/>
    </row>
    <row r="1238" spans="1:15" ht="45" x14ac:dyDescent="0.25">
      <c r="A1238" s="79">
        <f>IF(zgłoszenia[[#This Row],[ID]]&gt;0,A1237+1,"--")</f>
        <v>1234</v>
      </c>
      <c r="B1238" s="14" t="s">
        <v>11</v>
      </c>
      <c r="C1238" s="87">
        <v>21330</v>
      </c>
      <c r="D1238" s="13">
        <v>42671</v>
      </c>
      <c r="E1238" s="98" t="s">
        <v>1596</v>
      </c>
      <c r="F1238" s="12" t="s">
        <v>16</v>
      </c>
      <c r="G1238" s="12" t="s">
        <v>31</v>
      </c>
      <c r="H1238" s="99" t="s">
        <v>73</v>
      </c>
      <c r="I1238" s="100" t="s">
        <v>2160</v>
      </c>
      <c r="J1238" s="12">
        <v>1093</v>
      </c>
      <c r="K12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BOŚ.6743.1093.2016.AA</v>
      </c>
      <c r="L1238" s="11">
        <v>42723</v>
      </c>
      <c r="M1238" s="12" t="s">
        <v>30</v>
      </c>
      <c r="N1238" s="88">
        <f>IF($F1238=dane!$B$8,6743+3,(IF($F1238=dane!$B$9,6743+4,(IF($F1238=dane!$B$10,6743+5,6743)))))</f>
        <v>6743</v>
      </c>
      <c r="O1238" s="106"/>
    </row>
    <row r="1239" spans="1:15" ht="60" x14ac:dyDescent="0.25">
      <c r="A1239" s="79">
        <f>IF(zgłoszenia[[#This Row],[ID]]&gt;0,A1238+1,"--")</f>
        <v>1235</v>
      </c>
      <c r="B1239" s="14" t="s">
        <v>1178</v>
      </c>
      <c r="C1239" s="87">
        <v>21331</v>
      </c>
      <c r="D1239" s="13">
        <v>42671</v>
      </c>
      <c r="E1239" s="98" t="s">
        <v>1596</v>
      </c>
      <c r="F1239" s="12" t="s">
        <v>16</v>
      </c>
      <c r="G1239" s="12" t="s">
        <v>31</v>
      </c>
      <c r="H1239" s="99" t="s">
        <v>179</v>
      </c>
      <c r="I1239" s="100" t="s">
        <v>2161</v>
      </c>
      <c r="J1239" s="12">
        <v>1105</v>
      </c>
      <c r="K12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BOŚ.6743.1105.2016.EJ</v>
      </c>
      <c r="L1239" s="11">
        <v>42691</v>
      </c>
      <c r="M1239" s="12" t="s">
        <v>18</v>
      </c>
      <c r="N1239" s="88">
        <f>IF($F1239=dane!$B$8,6743+3,(IF($F1239=dane!$B$9,6743+4,(IF($F1239=dane!$B$10,6743+5,6743)))))</f>
        <v>6743</v>
      </c>
      <c r="O1239" s="106"/>
    </row>
    <row r="1240" spans="1:15" ht="60" x14ac:dyDescent="0.25">
      <c r="A1240" s="79">
        <f>IF(zgłoszenia[[#This Row],[ID]]&gt;0,A1239+1,"--")</f>
        <v>1236</v>
      </c>
      <c r="B1240" s="14" t="s">
        <v>11</v>
      </c>
      <c r="C1240" s="87">
        <v>21332</v>
      </c>
      <c r="D1240" s="13">
        <v>42671</v>
      </c>
      <c r="E1240" s="98" t="s">
        <v>1596</v>
      </c>
      <c r="F1240" s="12" t="s">
        <v>16</v>
      </c>
      <c r="G1240" s="12" t="s">
        <v>31</v>
      </c>
      <c r="H1240" s="99" t="s">
        <v>2102</v>
      </c>
      <c r="I1240" s="100" t="s">
        <v>2162</v>
      </c>
      <c r="J1240" s="12">
        <v>1094</v>
      </c>
      <c r="K12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BOŚ.6743.1094.2016.AA</v>
      </c>
      <c r="L1240" s="11">
        <v>42719</v>
      </c>
      <c r="M1240" s="12" t="s">
        <v>18</v>
      </c>
      <c r="N1240" s="88">
        <f>IF($F1240=dane!$B$8,6743+3,(IF($F1240=dane!$B$9,6743+4,(IF($F1240=dane!$B$10,6743+5,6743)))))</f>
        <v>6743</v>
      </c>
      <c r="O1240" s="106"/>
    </row>
    <row r="1241" spans="1:15" ht="60" x14ac:dyDescent="0.25">
      <c r="A1241" s="79">
        <f>IF(zgłoszenia[[#This Row],[ID]]&gt;0,A1240+1,"--")</f>
        <v>1237</v>
      </c>
      <c r="B1241" s="14" t="s">
        <v>1178</v>
      </c>
      <c r="C1241" s="87">
        <v>21333</v>
      </c>
      <c r="D1241" s="13">
        <v>42671</v>
      </c>
      <c r="E1241" s="98" t="s">
        <v>1596</v>
      </c>
      <c r="F1241" s="12" t="s">
        <v>16</v>
      </c>
      <c r="G1241" s="12" t="s">
        <v>31</v>
      </c>
      <c r="H1241" s="99" t="s">
        <v>912</v>
      </c>
      <c r="I1241" s="100" t="s">
        <v>2163</v>
      </c>
      <c r="J1241" s="12">
        <v>1106</v>
      </c>
      <c r="K12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BOŚ.6743.1106.2016.EJ</v>
      </c>
      <c r="L1241" s="11">
        <v>42705</v>
      </c>
      <c r="M1241" s="12" t="s">
        <v>18</v>
      </c>
      <c r="N1241" s="88">
        <f>IF($F1241=dane!$B$8,6743+3,(IF($F1241=dane!$B$9,6743+4,(IF($F1241=dane!$B$10,6743+5,6743)))))</f>
        <v>6743</v>
      </c>
      <c r="O1241" s="106"/>
    </row>
    <row r="1242" spans="1:15" ht="60" x14ac:dyDescent="0.25">
      <c r="A1242" s="79">
        <f>IF(zgłoszenia[[#This Row],[ID]]&gt;0,A1241+1,"--")</f>
        <v>1238</v>
      </c>
      <c r="B1242" s="14" t="s">
        <v>11</v>
      </c>
      <c r="C1242" s="87">
        <v>21334</v>
      </c>
      <c r="D1242" s="13">
        <v>42671</v>
      </c>
      <c r="E1242" s="98" t="s">
        <v>1596</v>
      </c>
      <c r="F1242" s="12" t="s">
        <v>16</v>
      </c>
      <c r="G1242" s="12" t="s">
        <v>31</v>
      </c>
      <c r="H1242" s="99" t="s">
        <v>2102</v>
      </c>
      <c r="I1242" s="100" t="s">
        <v>2164</v>
      </c>
      <c r="J1242" s="12">
        <v>1095</v>
      </c>
      <c r="K12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BOŚ.6743.1095.2016.AA</v>
      </c>
      <c r="L1242" s="11">
        <v>42718</v>
      </c>
      <c r="M1242" s="12" t="s">
        <v>18</v>
      </c>
      <c r="N1242" s="88">
        <f>IF($F1242=dane!$B$8,6743+3,(IF($F1242=dane!$B$9,6743+4,(IF($F1242=dane!$B$10,6743+5,6743)))))</f>
        <v>6743</v>
      </c>
      <c r="O1242" s="106"/>
    </row>
    <row r="1243" spans="1:15" ht="60" x14ac:dyDescent="0.25">
      <c r="A1243" s="79">
        <f>IF(zgłoszenia[[#This Row],[ID]]&gt;0,A1242+1,"--")</f>
        <v>1239</v>
      </c>
      <c r="B1243" s="14" t="s">
        <v>11</v>
      </c>
      <c r="C1243" s="87">
        <v>21335</v>
      </c>
      <c r="D1243" s="13">
        <v>42671</v>
      </c>
      <c r="E1243" s="98" t="s">
        <v>1596</v>
      </c>
      <c r="F1243" s="12" t="s">
        <v>16</v>
      </c>
      <c r="G1243" s="12" t="s">
        <v>31</v>
      </c>
      <c r="H1243" s="99" t="s">
        <v>2102</v>
      </c>
      <c r="I1243" s="100" t="s">
        <v>2165</v>
      </c>
      <c r="J1243" s="12">
        <v>1096</v>
      </c>
      <c r="K12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BOŚ.6743.1096.2016.AA</v>
      </c>
      <c r="L1243" s="11">
        <v>42723</v>
      </c>
      <c r="M1243" s="12" t="s">
        <v>18</v>
      </c>
      <c r="N1243" s="88">
        <f>IF($F1243=dane!$B$8,6743+3,(IF($F1243=dane!$B$9,6743+4,(IF($F1243=dane!$B$10,6743+5,6743)))))</f>
        <v>6743</v>
      </c>
      <c r="O1243" s="106"/>
    </row>
    <row r="1244" spans="1:15" ht="60" x14ac:dyDescent="0.25">
      <c r="A1244" s="79">
        <f>IF(zgłoszenia[[#This Row],[ID]]&gt;0,A1243+1,"--")</f>
        <v>1240</v>
      </c>
      <c r="B1244" s="14" t="s">
        <v>209</v>
      </c>
      <c r="C1244" s="87">
        <v>21336</v>
      </c>
      <c r="D1244" s="13">
        <v>42671</v>
      </c>
      <c r="E1244" s="98" t="s">
        <v>1596</v>
      </c>
      <c r="F1244" s="12" t="s">
        <v>16</v>
      </c>
      <c r="G1244" s="12" t="s">
        <v>31</v>
      </c>
      <c r="H1244" s="99" t="s">
        <v>832</v>
      </c>
      <c r="I1244" s="100" t="s">
        <v>2166</v>
      </c>
      <c r="J1244" s="12">
        <v>1098</v>
      </c>
      <c r="K12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BOŚ.6743.1098.2016.SR</v>
      </c>
      <c r="L1244" s="11">
        <v>42676</v>
      </c>
      <c r="M1244" s="12" t="s">
        <v>18</v>
      </c>
      <c r="N1244" s="88">
        <f>IF($F1244=dane!$B$8,6743+3,(IF($F1244=dane!$B$9,6743+4,(IF($F1244=dane!$B$10,6743+5,6743)))))</f>
        <v>6743</v>
      </c>
      <c r="O1244" s="106"/>
    </row>
    <row r="1245" spans="1:15" ht="60" x14ac:dyDescent="0.25">
      <c r="A1245" s="79">
        <f>IF(zgłoszenia[[#This Row],[ID]]&gt;0,A1244+1,"--")</f>
        <v>1241</v>
      </c>
      <c r="B1245" s="14" t="s">
        <v>1178</v>
      </c>
      <c r="C1245" s="87">
        <v>21337</v>
      </c>
      <c r="D1245" s="13">
        <v>42671</v>
      </c>
      <c r="E1245" s="98" t="s">
        <v>1596</v>
      </c>
      <c r="F1245" s="12" t="s">
        <v>16</v>
      </c>
      <c r="G1245" s="12" t="s">
        <v>31</v>
      </c>
      <c r="H1245" s="99" t="s">
        <v>2063</v>
      </c>
      <c r="I1245" s="100" t="s">
        <v>2167</v>
      </c>
      <c r="J1245" s="12">
        <v>1107</v>
      </c>
      <c r="K12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BOŚ.6743.1107.2016.EJ</v>
      </c>
      <c r="L1245" s="11">
        <v>42691</v>
      </c>
      <c r="M1245" s="12" t="s">
        <v>18</v>
      </c>
      <c r="N1245" s="88">
        <f>IF($F1245=dane!$B$8,6743+3,(IF($F1245=dane!$B$9,6743+4,(IF($F1245=dane!$B$10,6743+5,6743)))))</f>
        <v>6743</v>
      </c>
      <c r="O1245" s="106"/>
    </row>
    <row r="1246" spans="1:15" ht="60" x14ac:dyDescent="0.25">
      <c r="A1246" s="79">
        <f>IF(zgłoszenia[[#This Row],[ID]]&gt;0,A1245+1,"--")</f>
        <v>1242</v>
      </c>
      <c r="B1246" s="14" t="s">
        <v>209</v>
      </c>
      <c r="C1246" s="87">
        <v>21340</v>
      </c>
      <c r="D1246" s="13">
        <v>42671</v>
      </c>
      <c r="E1246" s="98" t="s">
        <v>1596</v>
      </c>
      <c r="F1246" s="12" t="s">
        <v>16</v>
      </c>
      <c r="G1246" s="12" t="s">
        <v>31</v>
      </c>
      <c r="H1246" s="99" t="s">
        <v>1674</v>
      </c>
      <c r="I1246" s="100" t="s">
        <v>2168</v>
      </c>
      <c r="J1246" s="12">
        <v>1099</v>
      </c>
      <c r="K12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BOŚ.6743.1099.2016.SR</v>
      </c>
      <c r="L1246" s="11">
        <v>42699</v>
      </c>
      <c r="M1246" s="12" t="s">
        <v>18</v>
      </c>
      <c r="N1246" s="88">
        <f>IF($F1246=dane!$B$8,6743+3,(IF($F1246=dane!$B$9,6743+4,(IF($F1246=dane!$B$10,6743+5,6743)))))</f>
        <v>6743</v>
      </c>
      <c r="O1246" s="106"/>
    </row>
    <row r="1247" spans="1:15" ht="60" x14ac:dyDescent="0.25">
      <c r="A1247" s="79">
        <f>IF(zgłoszenia[[#This Row],[ID]]&gt;0,A1246+1,"--")</f>
        <v>1243</v>
      </c>
      <c r="B1247" s="14" t="s">
        <v>1178</v>
      </c>
      <c r="C1247" s="87">
        <v>21342</v>
      </c>
      <c r="D1247" s="13">
        <v>42671</v>
      </c>
      <c r="E1247" s="98" t="s">
        <v>1596</v>
      </c>
      <c r="F1247" s="12" t="s">
        <v>16</v>
      </c>
      <c r="G1247" s="12" t="s">
        <v>31</v>
      </c>
      <c r="H1247" s="99" t="s">
        <v>2063</v>
      </c>
      <c r="I1247" s="100" t="s">
        <v>2169</v>
      </c>
      <c r="J1247" s="12">
        <v>1108</v>
      </c>
      <c r="K12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BOŚ.6743.1108.2016.EJ</v>
      </c>
      <c r="L1247" s="11">
        <v>42696</v>
      </c>
      <c r="M1247" s="12" t="s">
        <v>18</v>
      </c>
      <c r="N1247" s="88">
        <f>IF($F1247=dane!$B$8,6743+3,(IF($F1247=dane!$B$9,6743+4,(IF($F1247=dane!$B$10,6743+5,6743)))))</f>
        <v>6743</v>
      </c>
      <c r="O1247" s="106"/>
    </row>
    <row r="1248" spans="1:15" ht="60" x14ac:dyDescent="0.25">
      <c r="A1248" s="79">
        <f>IF(zgłoszenia[[#This Row],[ID]]&gt;0,A1247+1,"--")</f>
        <v>1244</v>
      </c>
      <c r="B1248" s="14" t="s">
        <v>209</v>
      </c>
      <c r="C1248" s="87">
        <v>21343</v>
      </c>
      <c r="D1248" s="13">
        <v>42671</v>
      </c>
      <c r="E1248" s="98" t="s">
        <v>1596</v>
      </c>
      <c r="F1248" s="12" t="s">
        <v>16</v>
      </c>
      <c r="G1248" s="12" t="s">
        <v>31</v>
      </c>
      <c r="H1248" s="99" t="s">
        <v>832</v>
      </c>
      <c r="I1248" s="100" t="s">
        <v>2170</v>
      </c>
      <c r="J1248" s="12">
        <v>1100</v>
      </c>
      <c r="K12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BOŚ.6743.1100.2016.SR</v>
      </c>
      <c r="L1248" s="11">
        <v>42676</v>
      </c>
      <c r="M1248" s="12" t="s">
        <v>18</v>
      </c>
      <c r="N1248" s="88">
        <f>IF($F1248=dane!$B$8,6743+3,(IF($F1248=dane!$B$9,6743+4,(IF($F1248=dane!$B$10,6743+5,6743)))))</f>
        <v>6743</v>
      </c>
      <c r="O1248" s="106"/>
    </row>
    <row r="1249" spans="1:15" ht="60" x14ac:dyDescent="0.25">
      <c r="A1249" s="79">
        <f>IF(zgłoszenia[[#This Row],[ID]]&gt;0,A1248+1,"--")</f>
        <v>1245</v>
      </c>
      <c r="B1249" s="14" t="s">
        <v>1178</v>
      </c>
      <c r="C1249" s="87">
        <v>21344</v>
      </c>
      <c r="D1249" s="13">
        <v>42671</v>
      </c>
      <c r="E1249" s="98" t="s">
        <v>1596</v>
      </c>
      <c r="F1249" s="12" t="s">
        <v>16</v>
      </c>
      <c r="G1249" s="12" t="s">
        <v>31</v>
      </c>
      <c r="H1249" s="99" t="s">
        <v>179</v>
      </c>
      <c r="I1249" s="100" t="s">
        <v>2171</v>
      </c>
      <c r="J1249" s="12">
        <v>1109</v>
      </c>
      <c r="K12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BOŚ.6743.1109.2016.EJ</v>
      </c>
      <c r="L1249" s="11">
        <v>42696</v>
      </c>
      <c r="M1249" s="12" t="s">
        <v>18</v>
      </c>
      <c r="N1249" s="88">
        <f>IF($F1249=dane!$B$8,6743+3,(IF($F1249=dane!$B$9,6743+4,(IF($F1249=dane!$B$10,6743+5,6743)))))</f>
        <v>6743</v>
      </c>
      <c r="O1249" s="106"/>
    </row>
    <row r="1250" spans="1:15" ht="30" x14ac:dyDescent="0.25">
      <c r="A1250" s="79">
        <f>IF(zgłoszenia[[#This Row],[ID]]&gt;0,A1249+1,"--")</f>
        <v>1246</v>
      </c>
      <c r="B1250" s="14" t="s">
        <v>42</v>
      </c>
      <c r="C1250" s="87">
        <v>21413</v>
      </c>
      <c r="D1250" s="13">
        <v>42674</v>
      </c>
      <c r="E1250" s="98" t="s">
        <v>2172</v>
      </c>
      <c r="F1250" s="12" t="s">
        <v>22</v>
      </c>
      <c r="G1250" s="12" t="s">
        <v>31</v>
      </c>
      <c r="H1250" s="99" t="s">
        <v>232</v>
      </c>
      <c r="I1250" s="100" t="s">
        <v>2173</v>
      </c>
      <c r="J1250" s="12">
        <v>1118</v>
      </c>
      <c r="K12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BOŚ.6743.1118.2016.MS</v>
      </c>
      <c r="L1250" s="11">
        <v>42702</v>
      </c>
      <c r="M1250" s="12" t="s">
        <v>21</v>
      </c>
      <c r="N1250" s="88">
        <f>IF($F1250=dane!$B$8,6743+3,(IF($F1250=dane!$B$9,6743+4,(IF($F1250=dane!$B$10,6743+5,6743)))))</f>
        <v>6743</v>
      </c>
      <c r="O1250" s="106"/>
    </row>
    <row r="1251" spans="1:15" ht="60" x14ac:dyDescent="0.25">
      <c r="A1251" s="79">
        <f>IF(zgłoszenia[[#This Row],[ID]]&gt;0,A1250+1,"--")</f>
        <v>1247</v>
      </c>
      <c r="B1251" s="14" t="s">
        <v>36</v>
      </c>
      <c r="C1251" s="87">
        <v>21420</v>
      </c>
      <c r="D1251" s="13">
        <v>42674</v>
      </c>
      <c r="E1251" s="98" t="s">
        <v>207</v>
      </c>
      <c r="F1251" s="12" t="s">
        <v>24</v>
      </c>
      <c r="G1251" s="12" t="s">
        <v>28</v>
      </c>
      <c r="H1251" s="99" t="s">
        <v>155</v>
      </c>
      <c r="I1251" s="100" t="s">
        <v>2085</v>
      </c>
      <c r="J1251" s="12">
        <v>1086</v>
      </c>
      <c r="K12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BOŚ.6743.1086.2016.KŻ</v>
      </c>
      <c r="L1251" s="11">
        <v>42706</v>
      </c>
      <c r="M1251" s="12" t="s">
        <v>18</v>
      </c>
      <c r="N1251" s="88">
        <f>IF($F1251=dane!$B$8,6743+3,(IF($F1251=dane!$B$9,6743+4,(IF($F1251=dane!$B$10,6743+5,6743)))))</f>
        <v>6743</v>
      </c>
      <c r="O1251" s="106"/>
    </row>
    <row r="1252" spans="1:15" ht="60" x14ac:dyDescent="0.25">
      <c r="A1252" s="79">
        <f>IF(zgłoszenia[[#This Row],[ID]]&gt;0,A1251+1,"--")</f>
        <v>1248</v>
      </c>
      <c r="B1252" s="14" t="s">
        <v>1178</v>
      </c>
      <c r="C1252" s="87">
        <v>21423</v>
      </c>
      <c r="D1252" s="13">
        <v>42674</v>
      </c>
      <c r="E1252" s="98" t="s">
        <v>2174</v>
      </c>
      <c r="F1252" s="12" t="s">
        <v>22</v>
      </c>
      <c r="G1252" s="12" t="s">
        <v>32</v>
      </c>
      <c r="H1252" s="99" t="s">
        <v>149</v>
      </c>
      <c r="I1252" s="100" t="s">
        <v>2175</v>
      </c>
      <c r="J1252" s="12">
        <v>1110</v>
      </c>
      <c r="K12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BOŚ.6743.1110.2016.EJ</v>
      </c>
      <c r="L1252" s="11">
        <v>42689</v>
      </c>
      <c r="M1252" s="12" t="s">
        <v>18</v>
      </c>
      <c r="N1252" s="88">
        <f>IF($F1252=dane!$B$8,6743+3,(IF($F1252=dane!$B$9,6743+4,(IF($F1252=dane!$B$10,6743+5,6743)))))</f>
        <v>6743</v>
      </c>
      <c r="O1252" s="106"/>
    </row>
    <row r="1253" spans="1:15" ht="60" x14ac:dyDescent="0.25">
      <c r="A1253" s="79">
        <f>IF(zgłoszenia[[#This Row],[ID]]&gt;0,A1252+1,"--")</f>
        <v>1249</v>
      </c>
      <c r="B1253" s="14" t="s">
        <v>1178</v>
      </c>
      <c r="C1253" s="87">
        <v>21425</v>
      </c>
      <c r="D1253" s="13">
        <v>42674</v>
      </c>
      <c r="E1253" s="98" t="s">
        <v>2174</v>
      </c>
      <c r="F1253" s="12" t="s">
        <v>22</v>
      </c>
      <c r="G1253" s="12" t="s">
        <v>32</v>
      </c>
      <c r="H1253" s="99" t="s">
        <v>152</v>
      </c>
      <c r="I1253" s="100" t="s">
        <v>2176</v>
      </c>
      <c r="J1253" s="12">
        <v>1111</v>
      </c>
      <c r="K12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BOŚ.6743.1111.2016.EJ</v>
      </c>
      <c r="L1253" s="11">
        <v>42689</v>
      </c>
      <c r="M1253" s="12" t="s">
        <v>18</v>
      </c>
      <c r="N1253" s="88">
        <f>IF($F1253=dane!$B$8,6743+3,(IF($F1253=dane!$B$9,6743+4,(IF($F1253=dane!$B$10,6743+5,6743)))))</f>
        <v>6743</v>
      </c>
      <c r="O1253" s="106"/>
    </row>
    <row r="1254" spans="1:15" ht="60" x14ac:dyDescent="0.25">
      <c r="A1254" s="79">
        <f>IF(zgłoszenia[[#This Row],[ID]]&gt;0,A1253+1,"--")</f>
        <v>1250</v>
      </c>
      <c r="B1254" s="14" t="s">
        <v>11</v>
      </c>
      <c r="C1254" s="87">
        <v>21440</v>
      </c>
      <c r="D1254" s="13">
        <v>42674</v>
      </c>
      <c r="E1254" s="98" t="s">
        <v>2177</v>
      </c>
      <c r="F1254" s="12" t="s">
        <v>24</v>
      </c>
      <c r="G1254" s="12" t="s">
        <v>29</v>
      </c>
      <c r="H1254" s="99" t="s">
        <v>1668</v>
      </c>
      <c r="I1254" s="100" t="s">
        <v>2178</v>
      </c>
      <c r="J1254" s="12">
        <v>1097</v>
      </c>
      <c r="K12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BOŚ.6743.1097.2016.AA</v>
      </c>
      <c r="L1254" s="11">
        <v>42704</v>
      </c>
      <c r="M1254" s="12" t="s">
        <v>18</v>
      </c>
      <c r="N1254" s="88">
        <f>IF($F1254=dane!$B$8,6743+3,(IF($F1254=dane!$B$9,6743+4,(IF($F1254=dane!$B$10,6743+5,6743)))))</f>
        <v>6743</v>
      </c>
      <c r="O1254" s="106"/>
    </row>
    <row r="1255" spans="1:15" ht="90" x14ac:dyDescent="0.25">
      <c r="A1255" s="79">
        <f>IF(zgłoszenia[[#This Row],[ID]]&gt;0,A1254+1,"--")</f>
        <v>1251</v>
      </c>
      <c r="B1255" s="14" t="s">
        <v>37</v>
      </c>
      <c r="C1255" s="87">
        <v>21464</v>
      </c>
      <c r="D1255" s="13">
        <v>42676</v>
      </c>
      <c r="E1255" s="98" t="s">
        <v>2179</v>
      </c>
      <c r="F1255" s="12" t="s">
        <v>22</v>
      </c>
      <c r="G1255" s="12" t="s">
        <v>28</v>
      </c>
      <c r="H1255" s="99" t="s">
        <v>28</v>
      </c>
      <c r="I1255" s="100" t="s">
        <v>1565</v>
      </c>
      <c r="J1255" s="12">
        <v>1114</v>
      </c>
      <c r="K12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BOŚ.6743.1114.2016.AŁ</v>
      </c>
      <c r="L1255" s="11">
        <v>42717</v>
      </c>
      <c r="M1255" s="12" t="s">
        <v>18</v>
      </c>
      <c r="N1255" s="88">
        <f>IF($F1255=dane!$B$8,6743+3,(IF($F1255=dane!$B$9,6743+4,(IF($F1255=dane!$B$10,6743+5,6743)))))</f>
        <v>6743</v>
      </c>
      <c r="O1255" s="106"/>
    </row>
    <row r="1256" spans="1:15" ht="90" x14ac:dyDescent="0.25">
      <c r="A1256" s="79">
        <f>IF(zgłoszenia[[#This Row],[ID]]&gt;0,A1255+1,"--")</f>
        <v>1252</v>
      </c>
      <c r="B1256" s="14" t="s">
        <v>37</v>
      </c>
      <c r="C1256" s="87">
        <v>21466</v>
      </c>
      <c r="D1256" s="13">
        <v>42676</v>
      </c>
      <c r="E1256" s="98" t="s">
        <v>2179</v>
      </c>
      <c r="F1256" s="12" t="s">
        <v>22</v>
      </c>
      <c r="G1256" s="12" t="s">
        <v>28</v>
      </c>
      <c r="H1256" s="99" t="s">
        <v>635</v>
      </c>
      <c r="I1256" s="100" t="s">
        <v>1785</v>
      </c>
      <c r="J1256" s="12">
        <v>1113</v>
      </c>
      <c r="K12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BOŚ.6743.1113.2016.AŁ</v>
      </c>
      <c r="L1256" s="11">
        <v>42717</v>
      </c>
      <c r="M1256" s="12" t="s">
        <v>18</v>
      </c>
      <c r="N1256" s="88">
        <f>IF($F1256=dane!$B$8,6743+3,(IF($F1256=dane!$B$9,6743+4,(IF($F1256=dane!$B$10,6743+5,6743)))))</f>
        <v>6743</v>
      </c>
      <c r="O1256" s="106"/>
    </row>
    <row r="1257" spans="1:15" ht="90" x14ac:dyDescent="0.25">
      <c r="A1257" s="79">
        <f>IF(zgłoszenia[[#This Row],[ID]]&gt;0,A1256+1,"--")</f>
        <v>1253</v>
      </c>
      <c r="B1257" s="14" t="s">
        <v>41</v>
      </c>
      <c r="C1257" s="87">
        <v>21488</v>
      </c>
      <c r="D1257" s="13">
        <v>42676</v>
      </c>
      <c r="E1257" s="98" t="s">
        <v>2179</v>
      </c>
      <c r="F1257" s="12" t="s">
        <v>22</v>
      </c>
      <c r="G1257" s="12" t="s">
        <v>17</v>
      </c>
      <c r="H1257" s="99" t="s">
        <v>887</v>
      </c>
      <c r="I1257" s="100" t="s">
        <v>1813</v>
      </c>
      <c r="J1257" s="12">
        <v>1112</v>
      </c>
      <c r="K12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BOŚ.6743.1112.2016.IN</v>
      </c>
      <c r="L1257" s="11">
        <v>42716</v>
      </c>
      <c r="M1257" s="12" t="s">
        <v>18</v>
      </c>
      <c r="N1257" s="88">
        <f>IF($F1257=dane!$B$8,6743+3,(IF($F1257=dane!$B$9,6743+4,(IF($F1257=dane!$B$10,6743+5,6743)))))</f>
        <v>6743</v>
      </c>
      <c r="O1257" s="106"/>
    </row>
    <row r="1258" spans="1:15" ht="60" x14ac:dyDescent="0.25">
      <c r="A1258" s="79">
        <f>IF(zgłoszenia[[#This Row],[ID]]&gt;0,A1257+1,"--")</f>
        <v>1254</v>
      </c>
      <c r="B1258" s="14" t="s">
        <v>1178</v>
      </c>
      <c r="C1258" s="87">
        <v>21498</v>
      </c>
      <c r="D1258" s="13">
        <v>42676</v>
      </c>
      <c r="E1258" s="98" t="s">
        <v>1596</v>
      </c>
      <c r="F1258" s="12" t="s">
        <v>16</v>
      </c>
      <c r="G1258" s="12" t="s">
        <v>31</v>
      </c>
      <c r="H1258" s="99" t="s">
        <v>179</v>
      </c>
      <c r="I1258" s="100" t="s">
        <v>1034</v>
      </c>
      <c r="J1258" s="12">
        <v>1115</v>
      </c>
      <c r="K12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BOŚ.6743.1115.2016.EJ</v>
      </c>
      <c r="L1258" s="11">
        <v>42696</v>
      </c>
      <c r="M1258" s="12" t="s">
        <v>18</v>
      </c>
      <c r="N1258" s="88">
        <f>IF($F1258=dane!$B$8,6743+3,(IF($F1258=dane!$B$9,6743+4,(IF($F1258=dane!$B$10,6743+5,6743)))))</f>
        <v>6743</v>
      </c>
      <c r="O1258" s="106"/>
    </row>
    <row r="1259" spans="1:15" ht="45" x14ac:dyDescent="0.25">
      <c r="A1259" s="79">
        <f>IF(zgłoszenia[[#This Row],[ID]]&gt;0,A1258+1,"--")</f>
        <v>1255</v>
      </c>
      <c r="B1259" s="14" t="s">
        <v>1178</v>
      </c>
      <c r="C1259" s="87">
        <v>21500</v>
      </c>
      <c r="D1259" s="13">
        <v>42676</v>
      </c>
      <c r="E1259" s="98" t="s">
        <v>1596</v>
      </c>
      <c r="F1259" s="12" t="s">
        <v>16</v>
      </c>
      <c r="G1259" s="12" t="s">
        <v>31</v>
      </c>
      <c r="H1259" s="99" t="s">
        <v>2102</v>
      </c>
      <c r="I1259" s="100" t="s">
        <v>2180</v>
      </c>
      <c r="J1259" s="12">
        <v>1116</v>
      </c>
      <c r="K12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BOŚ.6743.1116.2016.EJ</v>
      </c>
      <c r="L1259" s="11">
        <v>42716</v>
      </c>
      <c r="M1259" s="12" t="s">
        <v>21</v>
      </c>
      <c r="N1259" s="88">
        <f>IF($F1259=dane!$B$8,6743+3,(IF($F1259=dane!$B$9,6743+4,(IF($F1259=dane!$B$10,6743+5,6743)))))</f>
        <v>6743</v>
      </c>
      <c r="O1259" s="106"/>
    </row>
    <row r="1260" spans="1:15" ht="60" x14ac:dyDescent="0.25">
      <c r="A1260" s="79">
        <f>IF(zgłoszenia[[#This Row],[ID]]&gt;0,A1259+1,"--")</f>
        <v>1256</v>
      </c>
      <c r="B1260" s="14" t="s">
        <v>1178</v>
      </c>
      <c r="C1260" s="87">
        <v>21501</v>
      </c>
      <c r="D1260" s="13">
        <v>42676</v>
      </c>
      <c r="E1260" s="98" t="s">
        <v>1596</v>
      </c>
      <c r="F1260" s="12" t="s">
        <v>16</v>
      </c>
      <c r="G1260" s="12" t="s">
        <v>31</v>
      </c>
      <c r="H1260" s="99" t="s">
        <v>1569</v>
      </c>
      <c r="I1260" s="100" t="s">
        <v>2181</v>
      </c>
      <c r="J1260" s="12">
        <v>1117</v>
      </c>
      <c r="K12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BOŚ.6743.1117.2016.EJ</v>
      </c>
      <c r="L1260" s="11">
        <v>42709</v>
      </c>
      <c r="M1260" s="12" t="s">
        <v>18</v>
      </c>
      <c r="N1260" s="88">
        <f>IF($F1260=dane!$B$8,6743+3,(IF($F1260=dane!$B$9,6743+4,(IF($F1260=dane!$B$10,6743+5,6743)))))</f>
        <v>6743</v>
      </c>
      <c r="O1260" s="106"/>
    </row>
    <row r="1261" spans="1:15" ht="60" x14ac:dyDescent="0.25">
      <c r="A1261" s="79">
        <f>IF(zgłoszenia[[#This Row],[ID]]&gt;0,A1260+1,"--")</f>
        <v>1257</v>
      </c>
      <c r="B1261" s="14" t="s">
        <v>42</v>
      </c>
      <c r="C1261" s="87">
        <v>21590</v>
      </c>
      <c r="D1261" s="13">
        <v>42677</v>
      </c>
      <c r="E1261" s="98" t="s">
        <v>2182</v>
      </c>
      <c r="F1261" s="12" t="s">
        <v>81</v>
      </c>
      <c r="G1261" s="12" t="s">
        <v>32</v>
      </c>
      <c r="H1261" s="99" t="s">
        <v>1541</v>
      </c>
      <c r="I1261" s="100" t="s">
        <v>2183</v>
      </c>
      <c r="J1261" s="12">
        <v>62</v>
      </c>
      <c r="K12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BOŚ.6748.62.2016.MS</v>
      </c>
      <c r="L1261" s="11">
        <v>42732</v>
      </c>
      <c r="M1261" s="12" t="s">
        <v>18</v>
      </c>
      <c r="N1261" s="88">
        <f>IF($F1261=dane!$B$8,6743+3,(IF($F1261=dane!$B$9,6743+4,(IF($F1261=dane!$B$10,6743+5,6743)))))</f>
        <v>6748</v>
      </c>
      <c r="O1261" s="106"/>
    </row>
    <row r="1262" spans="1:15" ht="45" x14ac:dyDescent="0.25">
      <c r="A1262" s="79">
        <f>IF(zgłoszenia[[#This Row],[ID]]&gt;0,A1261+1,"--")</f>
        <v>1258</v>
      </c>
      <c r="B1262" s="14" t="s">
        <v>1178</v>
      </c>
      <c r="C1262" s="87">
        <v>21610</v>
      </c>
      <c r="D1262" s="13">
        <v>42677</v>
      </c>
      <c r="E1262" s="98" t="s">
        <v>1596</v>
      </c>
      <c r="F1262" s="12" t="s">
        <v>16</v>
      </c>
      <c r="G1262" s="12" t="s">
        <v>31</v>
      </c>
      <c r="H1262" s="99" t="s">
        <v>2043</v>
      </c>
      <c r="I1262" s="100" t="s">
        <v>2184</v>
      </c>
      <c r="J1262" s="12">
        <v>1119</v>
      </c>
      <c r="K12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BOŚ.6743.1119.2016.EJ</v>
      </c>
      <c r="L1262" s="11">
        <v>42716</v>
      </c>
      <c r="M1262" s="12" t="s">
        <v>21</v>
      </c>
      <c r="N1262" s="88">
        <f>IF($F1262=dane!$B$8,6743+3,(IF($F1262=dane!$B$9,6743+4,(IF($F1262=dane!$B$10,6743+5,6743)))))</f>
        <v>6743</v>
      </c>
      <c r="O1262" s="106"/>
    </row>
    <row r="1263" spans="1:15" ht="45" x14ac:dyDescent="0.25">
      <c r="A1263" s="79">
        <f>IF(zgłoszenia[[#This Row],[ID]]&gt;0,A1262+1,"--")</f>
        <v>1259</v>
      </c>
      <c r="B1263" s="14" t="s">
        <v>1178</v>
      </c>
      <c r="C1263" s="87">
        <v>21611</v>
      </c>
      <c r="D1263" s="13">
        <v>42677</v>
      </c>
      <c r="E1263" s="98" t="s">
        <v>1596</v>
      </c>
      <c r="F1263" s="12" t="s">
        <v>16</v>
      </c>
      <c r="G1263" s="12" t="s">
        <v>31</v>
      </c>
      <c r="H1263" s="99" t="s">
        <v>179</v>
      </c>
      <c r="I1263" s="100" t="s">
        <v>2185</v>
      </c>
      <c r="J1263" s="12">
        <v>1120</v>
      </c>
      <c r="K12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BOŚ.6743.1120.2016.EJ</v>
      </c>
      <c r="L1263" s="11">
        <v>42692</v>
      </c>
      <c r="M1263" s="12" t="s">
        <v>30</v>
      </c>
      <c r="N1263" s="88">
        <f>IF($F1263=dane!$B$8,6743+3,(IF($F1263=dane!$B$9,6743+4,(IF($F1263=dane!$B$10,6743+5,6743)))))</f>
        <v>6743</v>
      </c>
      <c r="O1263" s="106"/>
    </row>
    <row r="1264" spans="1:15" ht="75" x14ac:dyDescent="0.25">
      <c r="A1264" s="79">
        <f>IF(zgłoszenia[[#This Row],[ID]]&gt;0,A1263+1,"--")</f>
        <v>1260</v>
      </c>
      <c r="B1264" s="150" t="s">
        <v>209</v>
      </c>
      <c r="C1264" s="149">
        <v>21683</v>
      </c>
      <c r="D1264" s="13">
        <v>42678</v>
      </c>
      <c r="E1264" s="98" t="s">
        <v>2190</v>
      </c>
      <c r="F1264" s="12" t="s">
        <v>16</v>
      </c>
      <c r="G1264" s="12" t="s">
        <v>25</v>
      </c>
      <c r="H1264" s="147" t="s">
        <v>303</v>
      </c>
      <c r="I1264" s="148" t="s">
        <v>1328</v>
      </c>
      <c r="J1264" s="12">
        <v>1127</v>
      </c>
      <c r="K12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BOŚ.6743.1127.2016.SR</v>
      </c>
      <c r="L1264" s="11">
        <v>42684</v>
      </c>
      <c r="M1264" s="12" t="s">
        <v>18</v>
      </c>
      <c r="N1264" s="88">
        <f>IF($F1264=dane!$B$8,6743+3,(IF($F1264=dane!$B$9,6743+4,(IF($F1264=dane!$B$10,6743+5,6743)))))</f>
        <v>6743</v>
      </c>
      <c r="O1264" s="106"/>
    </row>
    <row r="1265" spans="1:15" ht="60" x14ac:dyDescent="0.25">
      <c r="A1265" s="79">
        <f>IF(zgłoszenia[[#This Row],[ID]]&gt;0,A1264+1,"--")</f>
        <v>1261</v>
      </c>
      <c r="B1265" s="150" t="s">
        <v>42</v>
      </c>
      <c r="C1265" s="149">
        <v>21686</v>
      </c>
      <c r="D1265" s="13">
        <v>42678</v>
      </c>
      <c r="E1265" s="146" t="s">
        <v>2191</v>
      </c>
      <c r="F1265" s="12" t="s">
        <v>16</v>
      </c>
      <c r="G1265" s="12" t="s">
        <v>31</v>
      </c>
      <c r="H1265" s="147" t="s">
        <v>739</v>
      </c>
      <c r="I1265" s="148" t="s">
        <v>2192</v>
      </c>
      <c r="J1265" s="12">
        <v>1137</v>
      </c>
      <c r="K12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BOŚ.6743.1137.2016.MS</v>
      </c>
      <c r="L1265" s="11">
        <v>42706</v>
      </c>
      <c r="M1265" s="12" t="s">
        <v>18</v>
      </c>
      <c r="N1265" s="88">
        <f>IF($F1265=dane!$B$8,6743+3,(IF($F1265=dane!$B$9,6743+4,(IF($F1265=dane!$B$10,6743+5,6743)))))</f>
        <v>6743</v>
      </c>
      <c r="O1265" s="106"/>
    </row>
    <row r="1266" spans="1:15" ht="60" x14ac:dyDescent="0.25">
      <c r="A1266" s="151">
        <f>IF(zgłoszenia[[#This Row],[Nr kance- laryjny]]&gt;0,_xlfn.AGGREGATE(3,3,$B$4:B1266),"--")</f>
        <v>1262</v>
      </c>
      <c r="B1266" s="150" t="s">
        <v>43</v>
      </c>
      <c r="C1266" s="149" t="s">
        <v>2253</v>
      </c>
      <c r="D1266" s="13">
        <v>42678</v>
      </c>
      <c r="E1266" s="146" t="s">
        <v>2249</v>
      </c>
      <c r="F1266" s="147" t="s">
        <v>16</v>
      </c>
      <c r="G1266" s="147" t="s">
        <v>20</v>
      </c>
      <c r="H1266" s="147" t="s">
        <v>2254</v>
      </c>
      <c r="I1266" s="148" t="s">
        <v>2255</v>
      </c>
      <c r="J1266" s="147">
        <v>1152</v>
      </c>
      <c r="K1266" s="15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BOŚ..1152.2016.ŁD</v>
      </c>
      <c r="L1266" s="153">
        <v>42699</v>
      </c>
      <c r="M1266" s="147" t="s">
        <v>18</v>
      </c>
      <c r="N1266" s="147"/>
      <c r="O1266" s="154"/>
    </row>
    <row r="1267" spans="1:15" ht="60" x14ac:dyDescent="0.25">
      <c r="A1267" s="79">
        <f>IF(zgłoszenia[[#This Row],[ID]]&gt;0,A1265+1,"--")</f>
        <v>1262</v>
      </c>
      <c r="B1267" s="14" t="s">
        <v>42</v>
      </c>
      <c r="C1267" s="87">
        <v>21687</v>
      </c>
      <c r="D1267" s="13">
        <v>42678</v>
      </c>
      <c r="E1267" s="146" t="s">
        <v>2191</v>
      </c>
      <c r="F1267" s="12" t="s">
        <v>16</v>
      </c>
      <c r="G1267" s="12" t="s">
        <v>31</v>
      </c>
      <c r="H1267" s="147" t="s">
        <v>739</v>
      </c>
      <c r="I1267" s="100" t="s">
        <v>2193</v>
      </c>
      <c r="J1267" s="12">
        <v>1139</v>
      </c>
      <c r="K12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BOŚ.6743.1139.2016.MS</v>
      </c>
      <c r="L1267" s="11">
        <v>42706</v>
      </c>
      <c r="M1267" s="12" t="s">
        <v>18</v>
      </c>
      <c r="N1267" s="88">
        <f>IF($F1267=dane!$B$8,6743+3,(IF($F1267=dane!$B$9,6743+4,(IF($F1267=dane!$B$10,6743+5,6743)))))</f>
        <v>6743</v>
      </c>
      <c r="O1267" s="106"/>
    </row>
    <row r="1268" spans="1:15" ht="60" x14ac:dyDescent="0.25">
      <c r="A1268" s="79">
        <f>IF(zgłoszenia[[#This Row],[ID]]&gt;0,A1267+1,"--")</f>
        <v>1263</v>
      </c>
      <c r="B1268" s="14" t="s">
        <v>42</v>
      </c>
      <c r="C1268" s="87">
        <v>21699</v>
      </c>
      <c r="D1268" s="13">
        <v>42678</v>
      </c>
      <c r="E1268" s="98" t="s">
        <v>2194</v>
      </c>
      <c r="F1268" s="12" t="s">
        <v>16</v>
      </c>
      <c r="G1268" s="12" t="s">
        <v>31</v>
      </c>
      <c r="H1268" s="147" t="s">
        <v>739</v>
      </c>
      <c r="I1268" s="100" t="s">
        <v>2195</v>
      </c>
      <c r="J1268" s="12">
        <v>1138</v>
      </c>
      <c r="K12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BOŚ.6743.1138.2016.MS</v>
      </c>
      <c r="L1268" s="11">
        <v>42723</v>
      </c>
      <c r="M1268" s="12" t="s">
        <v>18</v>
      </c>
      <c r="N1268" s="88">
        <f>IF($F1268=dane!$B$8,6743+3,(IF($F1268=dane!$B$9,6743+4,(IF($F1268=dane!$B$10,6743+5,6743)))))</f>
        <v>6743</v>
      </c>
      <c r="O1268" s="106"/>
    </row>
    <row r="1269" spans="1:15" ht="45" x14ac:dyDescent="0.25">
      <c r="A1269" s="79">
        <f>IF(zgłoszenia[[#This Row],[ID]]&gt;0,A1268+1,"--")</f>
        <v>1264</v>
      </c>
      <c r="B1269" s="14" t="s">
        <v>36</v>
      </c>
      <c r="C1269" s="87">
        <v>21698</v>
      </c>
      <c r="D1269" s="13">
        <v>42678</v>
      </c>
      <c r="E1269" s="98" t="s">
        <v>2194</v>
      </c>
      <c r="F1269" s="12" t="s">
        <v>16</v>
      </c>
      <c r="G1269" s="12" t="s">
        <v>28</v>
      </c>
      <c r="H1269" s="99" t="s">
        <v>759</v>
      </c>
      <c r="I1269" s="100" t="s">
        <v>2196</v>
      </c>
      <c r="J1269" s="12">
        <v>1125</v>
      </c>
      <c r="K12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BOŚ.6743.1125.2016.KŻ</v>
      </c>
      <c r="L1269" s="11">
        <v>42738</v>
      </c>
      <c r="M1269" s="12" t="s">
        <v>21</v>
      </c>
      <c r="N1269" s="88">
        <f>IF($F1269=dane!$B$8,6743+3,(IF($F1269=dane!$B$9,6743+4,(IF($F1269=dane!$B$10,6743+5,6743)))))</f>
        <v>6743</v>
      </c>
      <c r="O1269" s="106"/>
    </row>
    <row r="1270" spans="1:15" ht="90" x14ac:dyDescent="0.25">
      <c r="A1270" s="79">
        <f>IF(zgłoszenia[[#This Row],[ID]]&gt;0,A1269+1,"--")</f>
        <v>1265</v>
      </c>
      <c r="B1270" s="150" t="s">
        <v>37</v>
      </c>
      <c r="C1270" s="149">
        <v>21709</v>
      </c>
      <c r="D1270" s="13">
        <v>42678</v>
      </c>
      <c r="E1270" s="146" t="s">
        <v>2197</v>
      </c>
      <c r="F1270" s="12" t="s">
        <v>82</v>
      </c>
      <c r="G1270" s="12" t="s">
        <v>28</v>
      </c>
      <c r="H1270" s="147" t="s">
        <v>129</v>
      </c>
      <c r="I1270" s="148" t="s">
        <v>2198</v>
      </c>
      <c r="J1270" s="12">
        <v>161</v>
      </c>
      <c r="K12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BOŚ.6746.161.2016.AŁ</v>
      </c>
      <c r="L1270" s="11">
        <v>42709</v>
      </c>
      <c r="M1270" s="12" t="s">
        <v>18</v>
      </c>
      <c r="N1270" s="88">
        <f>IF($F1270=dane!$B$8,6743+3,(IF($F1270=dane!$B$9,6743+4,(IF($F1270=dane!$B$10,6743+5,6743)))))</f>
        <v>6746</v>
      </c>
      <c r="O1270" s="106"/>
    </row>
    <row r="1271" spans="1:15" ht="60" x14ac:dyDescent="0.25">
      <c r="A1271" s="79">
        <f>IF(zgłoszenia[[#This Row],[ID]]&gt;0,A1270+1,"--")</f>
        <v>1266</v>
      </c>
      <c r="B1271" s="150" t="s">
        <v>209</v>
      </c>
      <c r="C1271" s="149">
        <v>21715</v>
      </c>
      <c r="D1271" s="13">
        <v>42678</v>
      </c>
      <c r="E1271" s="146" t="s">
        <v>946</v>
      </c>
      <c r="F1271" s="12" t="s">
        <v>16</v>
      </c>
      <c r="G1271" s="12" t="s">
        <v>23</v>
      </c>
      <c r="H1271" s="147" t="s">
        <v>141</v>
      </c>
      <c r="I1271" s="148" t="s">
        <v>2199</v>
      </c>
      <c r="J1271" s="12">
        <v>1128</v>
      </c>
      <c r="K12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BOŚ.6743.1128.2016.SR</v>
      </c>
      <c r="L1271" s="11">
        <v>42683</v>
      </c>
      <c r="M1271" s="12" t="s">
        <v>18</v>
      </c>
      <c r="N1271" s="88">
        <f>IF($F1271=dane!$B$8,6743+3,(IF($F1271=dane!$B$9,6743+4,(IF($F1271=dane!$B$10,6743+5,6743)))))</f>
        <v>6743</v>
      </c>
      <c r="O1271" s="106"/>
    </row>
    <row r="1272" spans="1:15" ht="30" x14ac:dyDescent="0.25">
      <c r="A1272" s="79">
        <f>IF(zgłoszenia[[#This Row],[ID]]&gt;0,A1271+1,"--")</f>
        <v>1267</v>
      </c>
      <c r="B1272" s="14" t="s">
        <v>37</v>
      </c>
      <c r="C1272" s="87">
        <v>21717</v>
      </c>
      <c r="D1272" s="13">
        <v>42678</v>
      </c>
      <c r="E1272" s="98" t="s">
        <v>151</v>
      </c>
      <c r="F1272" s="12" t="s">
        <v>16</v>
      </c>
      <c r="G1272" s="12" t="s">
        <v>28</v>
      </c>
      <c r="H1272" s="147" t="s">
        <v>129</v>
      </c>
      <c r="I1272" s="100" t="s">
        <v>1888</v>
      </c>
      <c r="J1272" s="12">
        <v>1122</v>
      </c>
      <c r="K12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BOŚ.6743.1122.2016.AŁ</v>
      </c>
      <c r="L1272" s="11">
        <v>42709</v>
      </c>
      <c r="M1272" s="12" t="s">
        <v>30</v>
      </c>
      <c r="N1272" s="88">
        <f>IF($F1272=dane!$B$8,6743+3,(IF($F1272=dane!$B$9,6743+4,(IF($F1272=dane!$B$10,6743+5,6743)))))</f>
        <v>6743</v>
      </c>
      <c r="O1272" s="106"/>
    </row>
    <row r="1273" spans="1:15" ht="30" x14ac:dyDescent="0.25">
      <c r="A1273" s="79">
        <f>IF(zgłoszenia[[#This Row],[ID]]&gt;0,A1272+1,"--")</f>
        <v>1268</v>
      </c>
      <c r="B1273" s="14" t="s">
        <v>37</v>
      </c>
      <c r="C1273" s="87">
        <v>21718</v>
      </c>
      <c r="D1273" s="13">
        <v>42678</v>
      </c>
      <c r="E1273" s="98" t="s">
        <v>151</v>
      </c>
      <c r="F1273" s="12" t="s">
        <v>16</v>
      </c>
      <c r="G1273" s="12" t="s">
        <v>28</v>
      </c>
      <c r="H1273" s="147" t="s">
        <v>129</v>
      </c>
      <c r="I1273" s="100" t="s">
        <v>1887</v>
      </c>
      <c r="J1273" s="12">
        <v>1123</v>
      </c>
      <c r="K12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BOŚ.6743.1123.2016.AŁ</v>
      </c>
      <c r="L1273" s="11">
        <v>42709</v>
      </c>
      <c r="M1273" s="12" t="s">
        <v>30</v>
      </c>
      <c r="N1273" s="88">
        <f>IF($F1273=dane!$B$8,6743+3,(IF($F1273=dane!$B$9,6743+4,(IF($F1273=dane!$B$10,6743+5,6743)))))</f>
        <v>6743</v>
      </c>
      <c r="O1273" s="106"/>
    </row>
    <row r="1274" spans="1:15" ht="60" x14ac:dyDescent="0.25">
      <c r="A1274" s="79">
        <f>IF(zgłoszenia[[#This Row],[ID]]&gt;0,A1273+1,"--")</f>
        <v>1269</v>
      </c>
      <c r="B1274" s="14" t="s">
        <v>42</v>
      </c>
      <c r="C1274" s="87">
        <v>21719</v>
      </c>
      <c r="D1274" s="13">
        <v>42678</v>
      </c>
      <c r="E1274" s="98" t="s">
        <v>2200</v>
      </c>
      <c r="F1274" s="12" t="s">
        <v>16</v>
      </c>
      <c r="G1274" s="12" t="s">
        <v>31</v>
      </c>
      <c r="H1274" s="99" t="s">
        <v>470</v>
      </c>
      <c r="I1274" s="100" t="s">
        <v>2201</v>
      </c>
      <c r="J1274" s="12">
        <v>1136</v>
      </c>
      <c r="K12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BOŚ.6743.1136.2016.MS</v>
      </c>
      <c r="L1274" s="11">
        <v>42706</v>
      </c>
      <c r="M1274" s="12" t="s">
        <v>18</v>
      </c>
      <c r="N1274" s="88">
        <f>IF($F1274=dane!$B$8,6743+3,(IF($F1274=dane!$B$9,6743+4,(IF($F1274=dane!$B$10,6743+5,6743)))))</f>
        <v>6743</v>
      </c>
      <c r="O1274" s="106"/>
    </row>
    <row r="1275" spans="1:15" ht="75" x14ac:dyDescent="0.25">
      <c r="A1275" s="79">
        <f>IF(zgłoszenia[[#This Row],[ID]]&gt;0,A1274+1,"--")</f>
        <v>1270</v>
      </c>
      <c r="B1275" s="14" t="s">
        <v>41</v>
      </c>
      <c r="C1275" s="87">
        <v>21832</v>
      </c>
      <c r="D1275" s="13">
        <v>42681</v>
      </c>
      <c r="E1275" s="98" t="s">
        <v>2188</v>
      </c>
      <c r="F1275" s="12" t="s">
        <v>16</v>
      </c>
      <c r="G1275" s="12" t="s">
        <v>17</v>
      </c>
      <c r="H1275" s="99" t="s">
        <v>86</v>
      </c>
      <c r="I1275" s="100" t="s">
        <v>2189</v>
      </c>
      <c r="J1275" s="12">
        <v>1124</v>
      </c>
      <c r="K12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BOŚ.6743.1124.2016.IN</v>
      </c>
      <c r="L1275" s="11">
        <v>42709</v>
      </c>
      <c r="M1275" s="12" t="s">
        <v>18</v>
      </c>
      <c r="N1275" s="88">
        <f>IF($F1275=dane!$B$8,6743+3,(IF($F1275=dane!$B$9,6743+4,(IF($F1275=dane!$B$10,6743+5,6743)))))</f>
        <v>6743</v>
      </c>
      <c r="O1275" s="106"/>
    </row>
    <row r="1276" spans="1:15" ht="30" x14ac:dyDescent="0.25">
      <c r="A1276" s="79">
        <f>IF(zgłoszenia[[#This Row],[ID]]&gt;0,A1275+1,"--")</f>
        <v>1271</v>
      </c>
      <c r="B1276" s="14" t="s">
        <v>36</v>
      </c>
      <c r="C1276" s="87">
        <v>21815</v>
      </c>
      <c r="D1276" s="13">
        <v>42681</v>
      </c>
      <c r="E1276" s="98" t="s">
        <v>2186</v>
      </c>
      <c r="F1276" s="12" t="s">
        <v>16</v>
      </c>
      <c r="G1276" s="12" t="s">
        <v>28</v>
      </c>
      <c r="H1276" s="99" t="s">
        <v>76</v>
      </c>
      <c r="I1276" s="100" t="s">
        <v>2187</v>
      </c>
      <c r="J1276" s="12">
        <v>1126</v>
      </c>
      <c r="K12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BOŚ.6743.1126.2016.KŻ</v>
      </c>
      <c r="L1276" s="11">
        <v>42688</v>
      </c>
      <c r="M1276" s="12"/>
      <c r="N1276" s="88">
        <f>IF($F1276=dane!$B$8,6743+3,(IF($F1276=dane!$B$9,6743+4,(IF($F1276=dane!$B$10,6743+5,6743)))))</f>
        <v>6743</v>
      </c>
      <c r="O1276" s="106"/>
    </row>
    <row r="1277" spans="1:15" ht="45" x14ac:dyDescent="0.25">
      <c r="A1277" s="79">
        <f>IF(zgłoszenia[[#This Row],[ID]]&gt;0,A1276+1,"--")</f>
        <v>1272</v>
      </c>
      <c r="B1277" s="14" t="s">
        <v>1178</v>
      </c>
      <c r="C1277" s="87">
        <v>21841</v>
      </c>
      <c r="D1277" s="13">
        <v>42681</v>
      </c>
      <c r="E1277" s="98" t="s">
        <v>2202</v>
      </c>
      <c r="F1277" s="12" t="s">
        <v>16</v>
      </c>
      <c r="G1277" s="12" t="s">
        <v>32</v>
      </c>
      <c r="H1277" s="99" t="s">
        <v>249</v>
      </c>
      <c r="I1277" s="100" t="s">
        <v>2203</v>
      </c>
      <c r="J1277" s="12">
        <v>1121</v>
      </c>
      <c r="K12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BOŚ.6743.1121.2016.EJ</v>
      </c>
      <c r="L1277" s="11">
        <v>42703</v>
      </c>
      <c r="M1277" s="12" t="s">
        <v>30</v>
      </c>
      <c r="N1277" s="88">
        <f>IF($F1277=dane!$B$8,6743+3,(IF($F1277=dane!$B$9,6743+4,(IF($F1277=dane!$B$10,6743+5,6743)))))</f>
        <v>6743</v>
      </c>
      <c r="O1277" s="106"/>
    </row>
    <row r="1278" spans="1:15" ht="30" x14ac:dyDescent="0.25">
      <c r="A1278" s="79">
        <f>IF(zgłoszenia[[#This Row],[ID]]&gt;0,A1277+1,"--")</f>
        <v>1273</v>
      </c>
      <c r="B1278" s="14" t="s">
        <v>36</v>
      </c>
      <c r="C1278" s="87">
        <v>22051</v>
      </c>
      <c r="D1278" s="13">
        <v>42683</v>
      </c>
      <c r="E1278" s="98" t="s">
        <v>975</v>
      </c>
      <c r="F1278" s="12" t="s">
        <v>16</v>
      </c>
      <c r="G1278" s="12" t="s">
        <v>28</v>
      </c>
      <c r="H1278" s="99" t="s">
        <v>129</v>
      </c>
      <c r="I1278" s="100" t="s">
        <v>2204</v>
      </c>
      <c r="J1278" s="12">
        <v>1131</v>
      </c>
      <c r="K12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BOŚ.6743.1131.2016.KŻ</v>
      </c>
      <c r="L1278" s="11">
        <v>42696</v>
      </c>
      <c r="M1278" s="12" t="s">
        <v>21</v>
      </c>
      <c r="N1278" s="88">
        <f>IF($F1278=dane!$B$8,6743+3,(IF($F1278=dane!$B$9,6743+4,(IF($F1278=dane!$B$10,6743+5,6743)))))</f>
        <v>6743</v>
      </c>
      <c r="O1278" s="106"/>
    </row>
    <row r="1279" spans="1:15" ht="60" x14ac:dyDescent="0.25">
      <c r="A1279" s="79">
        <f>IF(zgłoszenia[[#This Row],[ID]]&gt;0,A1278+1,"--")</f>
        <v>1274</v>
      </c>
      <c r="B1279" s="14" t="s">
        <v>42</v>
      </c>
      <c r="C1279" s="87">
        <v>21902</v>
      </c>
      <c r="D1279" s="13">
        <v>42682</v>
      </c>
      <c r="E1279" s="98" t="s">
        <v>2205</v>
      </c>
      <c r="F1279" s="12" t="s">
        <v>22</v>
      </c>
      <c r="G1279" s="12" t="s">
        <v>31</v>
      </c>
      <c r="H1279" s="99" t="s">
        <v>31</v>
      </c>
      <c r="I1279" s="100" t="s">
        <v>2206</v>
      </c>
      <c r="J1279" s="12">
        <v>1140</v>
      </c>
      <c r="K12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BOŚ.6743.1140.2016.MS</v>
      </c>
      <c r="L1279" s="11">
        <v>42705</v>
      </c>
      <c r="M1279" s="12" t="s">
        <v>2001</v>
      </c>
      <c r="N1279" s="88">
        <f>IF($F1279=dane!$B$8,6743+3,(IF($F1279=dane!$B$9,6743+4,(IF($F1279=dane!$B$10,6743+5,6743)))))</f>
        <v>6743</v>
      </c>
      <c r="O1279" s="106"/>
    </row>
    <row r="1280" spans="1:15" ht="60" x14ac:dyDescent="0.25">
      <c r="A1280" s="79">
        <f>IF(zgłoszenia[[#This Row],[ID]]&gt;0,A1279+1,"--")</f>
        <v>1275</v>
      </c>
      <c r="B1280" s="14" t="s">
        <v>41</v>
      </c>
      <c r="C1280" s="87">
        <v>21971</v>
      </c>
      <c r="D1280" s="13">
        <v>42682</v>
      </c>
      <c r="E1280" s="98" t="s">
        <v>1117</v>
      </c>
      <c r="F1280" s="12" t="s">
        <v>16</v>
      </c>
      <c r="G1280" s="12" t="s">
        <v>17</v>
      </c>
      <c r="H1280" s="99" t="s">
        <v>131</v>
      </c>
      <c r="I1280" s="100" t="s">
        <v>2207</v>
      </c>
      <c r="J1280" s="12">
        <v>1134</v>
      </c>
      <c r="K12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BOŚ.6743.1134.2016.IN</v>
      </c>
      <c r="L1280" s="11">
        <v>42711</v>
      </c>
      <c r="M1280" s="12" t="s">
        <v>18</v>
      </c>
      <c r="N1280" s="88">
        <f>IF($F1280=dane!$B$8,6743+3,(IF($F1280=dane!$B$9,6743+4,(IF($F1280=dane!$B$10,6743+5,6743)))))</f>
        <v>6743</v>
      </c>
      <c r="O1280" s="106"/>
    </row>
    <row r="1281" spans="1:15" ht="60" x14ac:dyDescent="0.25">
      <c r="A1281" s="79">
        <f>IF(zgłoszenia[[#This Row],[ID]]&gt;0,A1280+1,"--")</f>
        <v>1276</v>
      </c>
      <c r="B1281" s="14" t="s">
        <v>36</v>
      </c>
      <c r="C1281" s="87">
        <v>21972</v>
      </c>
      <c r="D1281" s="13">
        <v>42682</v>
      </c>
      <c r="E1281" s="98" t="s">
        <v>2208</v>
      </c>
      <c r="F1281" s="12" t="s">
        <v>22</v>
      </c>
      <c r="G1281" s="12" t="s">
        <v>28</v>
      </c>
      <c r="H1281" s="99" t="s">
        <v>129</v>
      </c>
      <c r="I1281" s="100" t="s">
        <v>2209</v>
      </c>
      <c r="J1281" s="12">
        <v>1129</v>
      </c>
      <c r="K12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BOŚ.6743.1129.2016.KŻ</v>
      </c>
      <c r="L1281" s="11">
        <v>42723</v>
      </c>
      <c r="M1281" s="12" t="s">
        <v>18</v>
      </c>
      <c r="N1281" s="88">
        <f>IF($F1281=dane!$B$8,6743+3,(IF($F1281=dane!$B$9,6743+4,(IF($F1281=dane!$B$10,6743+5,6743)))))</f>
        <v>6743</v>
      </c>
      <c r="O1281" s="106"/>
    </row>
    <row r="1282" spans="1:15" ht="60" x14ac:dyDescent="0.25">
      <c r="A1282" s="79">
        <f>IF(zgłoszenia[[#This Row],[ID]]&gt;0,A1281+1,"--")</f>
        <v>1277</v>
      </c>
      <c r="B1282" s="14" t="s">
        <v>36</v>
      </c>
      <c r="C1282" s="87">
        <v>21970</v>
      </c>
      <c r="D1282" s="13">
        <v>42682</v>
      </c>
      <c r="E1282" s="98" t="s">
        <v>64</v>
      </c>
      <c r="F1282" s="12" t="s">
        <v>82</v>
      </c>
      <c r="G1282" s="12" t="s">
        <v>28</v>
      </c>
      <c r="H1282" s="99" t="s">
        <v>129</v>
      </c>
      <c r="I1282" s="100" t="s">
        <v>1810</v>
      </c>
      <c r="J1282" s="12">
        <v>162</v>
      </c>
      <c r="K12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BOŚ.6746.162.2016.KŻ</v>
      </c>
      <c r="L1282" s="11">
        <v>42704</v>
      </c>
      <c r="M1282" s="12" t="s">
        <v>18</v>
      </c>
      <c r="N1282" s="88">
        <f>IF($F1282=dane!$B$8,6743+3,(IF($F1282=dane!$B$9,6743+4,(IF($F1282=dane!$B$10,6743+5,6743)))))</f>
        <v>6746</v>
      </c>
      <c r="O1282" s="106"/>
    </row>
    <row r="1283" spans="1:15" ht="60" x14ac:dyDescent="0.25">
      <c r="A1283" s="79">
        <f>IF(zgłoszenia[[#This Row],[ID]]&gt;0,A1282+1,"--")</f>
        <v>1278</v>
      </c>
      <c r="B1283" s="14" t="s">
        <v>37</v>
      </c>
      <c r="C1283" s="87">
        <v>21985</v>
      </c>
      <c r="D1283" s="13">
        <v>42682</v>
      </c>
      <c r="E1283" s="98" t="s">
        <v>2210</v>
      </c>
      <c r="F1283" s="12" t="s">
        <v>16</v>
      </c>
      <c r="G1283" s="12" t="s">
        <v>28</v>
      </c>
      <c r="H1283" s="99" t="s">
        <v>129</v>
      </c>
      <c r="I1283" s="100" t="s">
        <v>1154</v>
      </c>
      <c r="J1283" s="12">
        <v>1132</v>
      </c>
      <c r="K12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BOŚ.6743.1132.2016.AŁ</v>
      </c>
      <c r="L1283" s="11">
        <v>42711</v>
      </c>
      <c r="M1283" s="12" t="s">
        <v>18</v>
      </c>
      <c r="N1283" s="88">
        <f>IF($F1283=dane!$B$8,6743+3,(IF($F1283=dane!$B$9,6743+4,(IF($F1283=dane!$B$10,6743+5,6743)))))</f>
        <v>6743</v>
      </c>
      <c r="O1283" s="106"/>
    </row>
    <row r="1284" spans="1:15" ht="60" x14ac:dyDescent="0.25">
      <c r="A1284" s="79">
        <f>IF(zgłoszenia[[#This Row],[ID]]&gt;0,A1283+1,"--")</f>
        <v>1279</v>
      </c>
      <c r="B1284" s="14" t="s">
        <v>43</v>
      </c>
      <c r="C1284" s="87">
        <v>21991</v>
      </c>
      <c r="D1284" s="13">
        <v>42682</v>
      </c>
      <c r="E1284" s="98" t="s">
        <v>485</v>
      </c>
      <c r="F1284" s="12" t="s">
        <v>81</v>
      </c>
      <c r="G1284" s="12" t="s">
        <v>20</v>
      </c>
      <c r="H1284" s="99" t="s">
        <v>246</v>
      </c>
      <c r="I1284" s="100" t="s">
        <v>2211</v>
      </c>
      <c r="J1284" s="12">
        <v>68</v>
      </c>
      <c r="K12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BOŚ.6748.68.2016.ŁD</v>
      </c>
      <c r="L1284" s="11">
        <v>42711</v>
      </c>
      <c r="M1284" s="12" t="s">
        <v>18</v>
      </c>
      <c r="N1284" s="88">
        <f>IF($F1284=dane!$B$8,6743+3,(IF($F1284=dane!$B$9,6743+4,(IF($F1284=dane!$B$10,6743+5,6743)))))</f>
        <v>6748</v>
      </c>
      <c r="O1284" s="106"/>
    </row>
    <row r="1285" spans="1:15" ht="60" x14ac:dyDescent="0.25">
      <c r="A1285" s="79">
        <f>IF(zgłoszenia[[#This Row],[ID]]&gt;0,A1284+1,"--")</f>
        <v>1280</v>
      </c>
      <c r="B1285" s="14" t="s">
        <v>42</v>
      </c>
      <c r="C1285" s="87">
        <v>22005</v>
      </c>
      <c r="D1285" s="13">
        <v>42683</v>
      </c>
      <c r="E1285" s="98" t="s">
        <v>2212</v>
      </c>
      <c r="F1285" s="12" t="s">
        <v>82</v>
      </c>
      <c r="G1285" s="12" t="s">
        <v>31</v>
      </c>
      <c r="H1285" s="99" t="s">
        <v>2213</v>
      </c>
      <c r="I1285" s="100" t="s">
        <v>2214</v>
      </c>
      <c r="J1285" s="12">
        <v>163</v>
      </c>
      <c r="K12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BOŚ.6746.163.2016.MS</v>
      </c>
      <c r="L1285" s="11">
        <v>42754</v>
      </c>
      <c r="M1285" s="12" t="s">
        <v>18</v>
      </c>
      <c r="N1285" s="88">
        <f>IF($F1285=dane!$B$8,6743+3,(IF($F1285=dane!$B$9,6743+4,(IF($F1285=dane!$B$10,6743+5,6743)))))</f>
        <v>6746</v>
      </c>
      <c r="O1285" s="106"/>
    </row>
    <row r="1286" spans="1:15" ht="30" x14ac:dyDescent="0.25">
      <c r="A1286" s="79">
        <f>IF(zgłoszenia[[#This Row],[ID]]&gt;0,A1285+1,"--")</f>
        <v>1281</v>
      </c>
      <c r="B1286" s="14" t="s">
        <v>41</v>
      </c>
      <c r="C1286" s="87">
        <v>22044</v>
      </c>
      <c r="D1286" s="13">
        <v>42683</v>
      </c>
      <c r="E1286" s="98" t="s">
        <v>239</v>
      </c>
      <c r="F1286" s="12" t="s">
        <v>22</v>
      </c>
      <c r="G1286" s="12" t="s">
        <v>17</v>
      </c>
      <c r="H1286" s="99" t="s">
        <v>1890</v>
      </c>
      <c r="I1286" s="100" t="s">
        <v>2342</v>
      </c>
      <c r="J1286" s="12">
        <v>1135</v>
      </c>
      <c r="K12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BOŚ.6743.1135.2016.IN</v>
      </c>
      <c r="L1286" s="11">
        <v>42698</v>
      </c>
      <c r="M1286" s="12" t="s">
        <v>2001</v>
      </c>
      <c r="N1286" s="88">
        <f>IF($F1286=dane!$B$8,6743+3,(IF($F1286=dane!$B$9,6743+4,(IF($F1286=dane!$B$10,6743+5,6743)))))</f>
        <v>6743</v>
      </c>
      <c r="O1286" s="106"/>
    </row>
    <row r="1287" spans="1:15" ht="60" x14ac:dyDescent="0.25">
      <c r="A1287" s="79">
        <f>IF(zgłoszenia[[#This Row],[ID]]&gt;0,A1286+1,"--")</f>
        <v>1282</v>
      </c>
      <c r="B1287" s="14" t="s">
        <v>36</v>
      </c>
      <c r="C1287" s="87">
        <v>22087</v>
      </c>
      <c r="D1287" s="13">
        <v>42683</v>
      </c>
      <c r="E1287" s="98" t="s">
        <v>1049</v>
      </c>
      <c r="F1287" s="12" t="s">
        <v>16</v>
      </c>
      <c r="G1287" s="12" t="s">
        <v>28</v>
      </c>
      <c r="H1287" s="99" t="s">
        <v>76</v>
      </c>
      <c r="I1287" s="100" t="s">
        <v>2215</v>
      </c>
      <c r="J1287" s="12">
        <v>1130</v>
      </c>
      <c r="K12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BOŚ.6743.1130.2016.KŻ</v>
      </c>
      <c r="L1287" s="11">
        <v>42703</v>
      </c>
      <c r="M1287" s="12" t="s">
        <v>18</v>
      </c>
      <c r="N1287" s="88">
        <f>IF($F1287=dane!$B$8,6743+3,(IF($F1287=dane!$B$9,6743+4,(IF($F1287=dane!$B$10,6743+5,6743)))))</f>
        <v>6743</v>
      </c>
      <c r="O1287" s="106"/>
    </row>
    <row r="1288" spans="1:15" ht="60" x14ac:dyDescent="0.25">
      <c r="A1288" s="79">
        <f>IF(zgłoszenia[[#This Row],[ID]]&gt;0,A1287+1,"--")</f>
        <v>1283</v>
      </c>
      <c r="B1288" s="14" t="s">
        <v>11</v>
      </c>
      <c r="C1288" s="87">
        <v>22092</v>
      </c>
      <c r="D1288" s="13">
        <v>42683</v>
      </c>
      <c r="E1288" s="98" t="s">
        <v>2216</v>
      </c>
      <c r="F1288" s="12" t="s">
        <v>16</v>
      </c>
      <c r="G1288" s="12" t="s">
        <v>23</v>
      </c>
      <c r="H1288" s="99" t="s">
        <v>1306</v>
      </c>
      <c r="I1288" s="100" t="s">
        <v>2217</v>
      </c>
      <c r="J1288" s="12">
        <v>1163</v>
      </c>
      <c r="K12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BOŚ.6743.1163.2016.AA</v>
      </c>
      <c r="L1288" s="11">
        <v>42739</v>
      </c>
      <c r="M1288" s="12" t="s">
        <v>18</v>
      </c>
      <c r="N1288" s="88">
        <f>IF($F1288=dane!$B$8,6743+3,(IF($F1288=dane!$B$9,6743+4,(IF($F1288=dane!$B$10,6743+5,6743)))))</f>
        <v>6743</v>
      </c>
      <c r="O1288" s="106"/>
    </row>
    <row r="1289" spans="1:15" ht="45" x14ac:dyDescent="0.25">
      <c r="A1289" s="79">
        <f>IF(zgłoszenia[[#This Row],[ID]]&gt;0,A1288+1,"--")</f>
        <v>1284</v>
      </c>
      <c r="B1289" s="14" t="s">
        <v>11</v>
      </c>
      <c r="C1289" s="87">
        <v>22095</v>
      </c>
      <c r="D1289" s="13">
        <v>42683</v>
      </c>
      <c r="E1289" s="98" t="s">
        <v>2218</v>
      </c>
      <c r="F1289" s="12" t="s">
        <v>16</v>
      </c>
      <c r="G1289" s="12" t="s">
        <v>29</v>
      </c>
      <c r="H1289" s="99" t="s">
        <v>29</v>
      </c>
      <c r="I1289" s="100" t="s">
        <v>1968</v>
      </c>
      <c r="J1289" s="12">
        <v>1133</v>
      </c>
      <c r="K12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BOŚ.6743.1133.2016.AA</v>
      </c>
      <c r="L1289" s="11">
        <v>42709</v>
      </c>
      <c r="M1289" s="12" t="s">
        <v>2001</v>
      </c>
      <c r="N1289" s="88">
        <f>IF($F1289=dane!$B$8,6743+3,(IF($F1289=dane!$B$9,6743+4,(IF($F1289=dane!$B$10,6743+5,6743)))))</f>
        <v>6743</v>
      </c>
      <c r="O1289" s="106"/>
    </row>
    <row r="1290" spans="1:15" ht="60" x14ac:dyDescent="0.25">
      <c r="A1290" s="79">
        <f>IF(zgłoszenia[[#This Row],[ID]]&gt;0,A1289+1,"--")</f>
        <v>1285</v>
      </c>
      <c r="B1290" s="14" t="s">
        <v>1178</v>
      </c>
      <c r="C1290" s="87">
        <v>22127</v>
      </c>
      <c r="D1290" s="13">
        <v>42684</v>
      </c>
      <c r="E1290" s="98" t="s">
        <v>2219</v>
      </c>
      <c r="F1290" s="12" t="s">
        <v>16</v>
      </c>
      <c r="G1290" s="12" t="s">
        <v>32</v>
      </c>
      <c r="H1290" s="99" t="s">
        <v>67</v>
      </c>
      <c r="I1290" s="100" t="s">
        <v>2220</v>
      </c>
      <c r="J1290" s="12">
        <v>1143</v>
      </c>
      <c r="K12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BOŚ.6743.1143.2016.EJ</v>
      </c>
      <c r="L1290" s="11">
        <v>42702</v>
      </c>
      <c r="M1290" s="12" t="s">
        <v>18</v>
      </c>
      <c r="N1290" s="88">
        <f>IF($F1290=dane!$B$8,6743+3,(IF($F1290=dane!$B$9,6743+4,(IF($F1290=dane!$B$10,6743+5,6743)))))</f>
        <v>6743</v>
      </c>
      <c r="O1290" s="106"/>
    </row>
    <row r="1291" spans="1:15" ht="18.75" x14ac:dyDescent="0.25">
      <c r="A1291" s="79">
        <f>IF(zgłoszenia[[#This Row],[ID]]&gt;0,A1290+1,"--")</f>
        <v>1286</v>
      </c>
      <c r="B1291" s="14" t="s">
        <v>36</v>
      </c>
      <c r="C1291" s="87">
        <v>22141</v>
      </c>
      <c r="D1291" s="13"/>
      <c r="E1291" s="98"/>
      <c r="F1291" s="12"/>
      <c r="G1291" s="12"/>
      <c r="H1291" s="99"/>
      <c r="I1291" s="100"/>
      <c r="J1291" s="12"/>
      <c r="K12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1291" s="11"/>
      <c r="M1291" s="12"/>
      <c r="N1291" s="88">
        <f>IF($F1291=dane!$B$8,6743+3,(IF($F1291=dane!$B$9,6743+4,(IF($F1291=dane!$B$10,6743+5,6743)))))</f>
        <v>6743</v>
      </c>
      <c r="O1291" s="106"/>
    </row>
    <row r="1292" spans="1:15" ht="30" x14ac:dyDescent="0.25">
      <c r="A1292" s="79">
        <f>IF(zgłoszenia[[#This Row],[ID]]&gt;0,A1291+1,"--")</f>
        <v>1287</v>
      </c>
      <c r="B1292" s="14" t="s">
        <v>36</v>
      </c>
      <c r="C1292" s="87">
        <v>22144</v>
      </c>
      <c r="D1292" s="13">
        <v>42684</v>
      </c>
      <c r="E1292" s="98" t="s">
        <v>64</v>
      </c>
      <c r="F1292" s="12" t="s">
        <v>82</v>
      </c>
      <c r="G1292" s="12" t="s">
        <v>28</v>
      </c>
      <c r="H1292" s="99" t="s">
        <v>129</v>
      </c>
      <c r="I1292" s="100" t="s">
        <v>2222</v>
      </c>
      <c r="J1292" s="12">
        <v>166</v>
      </c>
      <c r="K12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BOŚ.6746.166.2016.KŻ</v>
      </c>
      <c r="L1292" s="11">
        <v>42737</v>
      </c>
      <c r="M1292" s="12" t="s">
        <v>30</v>
      </c>
      <c r="N1292" s="88">
        <f>IF($F1292=dane!$B$8,6743+3,(IF($F1292=dane!$B$9,6743+4,(IF($F1292=dane!$B$10,6743+5,6743)))))</f>
        <v>6746</v>
      </c>
      <c r="O1292" s="106"/>
    </row>
    <row r="1293" spans="1:15" ht="30" x14ac:dyDescent="0.25">
      <c r="A1293" s="79">
        <f>IF(zgłoszenia[[#This Row],[ID]]&gt;0,A1292+1,"--")</f>
        <v>1288</v>
      </c>
      <c r="B1293" s="14" t="s">
        <v>36</v>
      </c>
      <c r="C1293" s="87">
        <v>22145</v>
      </c>
      <c r="D1293" s="13">
        <v>42684</v>
      </c>
      <c r="E1293" s="98" t="s">
        <v>64</v>
      </c>
      <c r="F1293" s="12" t="s">
        <v>82</v>
      </c>
      <c r="G1293" s="12" t="s">
        <v>28</v>
      </c>
      <c r="H1293" s="99" t="s">
        <v>76</v>
      </c>
      <c r="I1293" s="100" t="s">
        <v>2221</v>
      </c>
      <c r="J1293" s="12">
        <v>165</v>
      </c>
      <c r="K12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BOŚ.6746.165.2016.KŻ</v>
      </c>
      <c r="L1293" s="11">
        <v>42737</v>
      </c>
      <c r="M1293" s="12" t="s">
        <v>30</v>
      </c>
      <c r="N1293" s="88">
        <f>IF($F1293=dane!$B$8,6743+3,(IF($F1293=dane!$B$9,6743+4,(IF($F1293=dane!$B$10,6743+5,6743)))))</f>
        <v>6746</v>
      </c>
      <c r="O1293" s="106"/>
    </row>
    <row r="1294" spans="1:15" ht="75" x14ac:dyDescent="0.25">
      <c r="A1294" s="79">
        <f>IF(zgłoszenia[[#This Row],[ID]]&gt;0,A1293+1,"--")</f>
        <v>1289</v>
      </c>
      <c r="B1294" s="14" t="s">
        <v>11</v>
      </c>
      <c r="C1294" s="87">
        <v>22146</v>
      </c>
      <c r="D1294" s="13">
        <v>42684</v>
      </c>
      <c r="E1294" s="98" t="s">
        <v>2223</v>
      </c>
      <c r="F1294" s="12" t="s">
        <v>22</v>
      </c>
      <c r="G1294" s="12" t="s">
        <v>29</v>
      </c>
      <c r="H1294" s="99" t="s">
        <v>29</v>
      </c>
      <c r="I1294" s="100" t="s">
        <v>2224</v>
      </c>
      <c r="J1294" s="12">
        <v>1142</v>
      </c>
      <c r="K12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BOŚ.6743.1142.2016.AA</v>
      </c>
      <c r="L1294" s="11">
        <v>42710</v>
      </c>
      <c r="M1294" s="12" t="s">
        <v>18</v>
      </c>
      <c r="N1294" s="88">
        <f>IF($F1294=dane!$B$8,6743+3,(IF($F1294=dane!$B$9,6743+4,(IF($F1294=dane!$B$10,6743+5,6743)))))</f>
        <v>6743</v>
      </c>
      <c r="O1294" s="106"/>
    </row>
    <row r="1295" spans="1:15" ht="30" x14ac:dyDescent="0.25">
      <c r="A1295" s="79">
        <f>IF(zgłoszenia[[#This Row],[ID]]&gt;0,A1294+1,"--")</f>
        <v>1290</v>
      </c>
      <c r="B1295" s="14" t="s">
        <v>209</v>
      </c>
      <c r="C1295" s="87">
        <v>22161</v>
      </c>
      <c r="D1295" s="13">
        <v>42684</v>
      </c>
      <c r="E1295" s="98" t="s">
        <v>64</v>
      </c>
      <c r="F1295" s="12" t="s">
        <v>82</v>
      </c>
      <c r="G1295" s="12" t="s">
        <v>25</v>
      </c>
      <c r="H1295" s="99" t="s">
        <v>300</v>
      </c>
      <c r="I1295" s="100" t="s">
        <v>2225</v>
      </c>
      <c r="J1295" s="12">
        <v>164</v>
      </c>
      <c r="K12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BOŚ.6746.164.2016.SR</v>
      </c>
      <c r="L1295" s="11">
        <v>42703</v>
      </c>
      <c r="M1295" s="12" t="s">
        <v>21</v>
      </c>
      <c r="N1295" s="88">
        <f>IF($F1295=dane!$B$8,6743+3,(IF($F1295=dane!$B$9,6743+4,(IF($F1295=dane!$B$10,6743+5,6743)))))</f>
        <v>6746</v>
      </c>
      <c r="O1295" s="106"/>
    </row>
    <row r="1296" spans="1:15" ht="60" x14ac:dyDescent="0.25">
      <c r="A1296" s="79">
        <f>IF(zgłoszenia[[#This Row],[ID]]&gt;0,A1295+1,"--")</f>
        <v>1291</v>
      </c>
      <c r="B1296" s="14" t="s">
        <v>1178</v>
      </c>
      <c r="C1296" s="87">
        <v>22186</v>
      </c>
      <c r="D1296" s="13">
        <v>42684</v>
      </c>
      <c r="E1296" s="98" t="s">
        <v>2226</v>
      </c>
      <c r="F1296" s="12" t="s">
        <v>16</v>
      </c>
      <c r="G1296" s="12" t="s">
        <v>32</v>
      </c>
      <c r="H1296" s="99" t="s">
        <v>67</v>
      </c>
      <c r="I1296" s="100" t="s">
        <v>2227</v>
      </c>
      <c r="J1296" s="12">
        <v>1144</v>
      </c>
      <c r="K12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BOŚ.6743.1144.2016.EJ</v>
      </c>
      <c r="L1296" s="11">
        <v>42702</v>
      </c>
      <c r="M1296" s="12" t="s">
        <v>18</v>
      </c>
      <c r="N1296" s="88">
        <f>IF($F1296=dane!$B$8,6743+3,(IF($F1296=dane!$B$9,6743+4,(IF($F1296=dane!$B$10,6743+5,6743)))))</f>
        <v>6743</v>
      </c>
      <c r="O1296" s="106"/>
    </row>
    <row r="1297" spans="1:15" ht="60" x14ac:dyDescent="0.25">
      <c r="A1297" s="79">
        <f>IF(zgłoszenia[[#This Row],[ID]]&gt;0,A1296+1,"--")</f>
        <v>1292</v>
      </c>
      <c r="B1297" s="14" t="s">
        <v>36</v>
      </c>
      <c r="C1297" s="87">
        <v>22189</v>
      </c>
      <c r="D1297" s="13">
        <v>42684</v>
      </c>
      <c r="E1297" s="98" t="s">
        <v>2228</v>
      </c>
      <c r="F1297" s="12" t="s">
        <v>16</v>
      </c>
      <c r="G1297" s="12" t="s">
        <v>28</v>
      </c>
      <c r="H1297" s="99" t="s">
        <v>2229</v>
      </c>
      <c r="I1297" s="100" t="s">
        <v>2230</v>
      </c>
      <c r="J1297" s="12">
        <v>1141</v>
      </c>
      <c r="K12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BOŚ.6743.1141.2016.KŻ</v>
      </c>
      <c r="L1297" s="11">
        <v>42706</v>
      </c>
      <c r="M1297" s="12" t="s">
        <v>18</v>
      </c>
      <c r="N1297" s="88">
        <f>IF($F1297=dane!$B$8,6743+3,(IF($F1297=dane!$B$9,6743+4,(IF($F1297=dane!$B$10,6743+5,6743)))))</f>
        <v>6743</v>
      </c>
      <c r="O1297" s="106"/>
    </row>
    <row r="1298" spans="1:15" ht="60" x14ac:dyDescent="0.25">
      <c r="A1298" s="79">
        <f>IF(zgłoszenia[[#This Row],[ID]]&gt;0,A1297+1,"--")</f>
        <v>1293</v>
      </c>
      <c r="B1298" s="14" t="s">
        <v>209</v>
      </c>
      <c r="C1298" s="87">
        <v>22315</v>
      </c>
      <c r="D1298" s="13">
        <v>42688</v>
      </c>
      <c r="E1298" s="98" t="s">
        <v>64</v>
      </c>
      <c r="F1298" s="12" t="s">
        <v>82</v>
      </c>
      <c r="G1298" s="12" t="s">
        <v>25</v>
      </c>
      <c r="H1298" s="99" t="s">
        <v>651</v>
      </c>
      <c r="I1298" s="100" t="s">
        <v>2231</v>
      </c>
      <c r="J1298" s="12">
        <v>168</v>
      </c>
      <c r="K12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BOŚ.6746.168.2016.SR</v>
      </c>
      <c r="L1298" s="11">
        <v>42712</v>
      </c>
      <c r="M1298" s="12" t="s">
        <v>18</v>
      </c>
      <c r="N1298" s="88">
        <f>IF($F1298=dane!$B$8,6743+3,(IF($F1298=dane!$B$9,6743+4,(IF($F1298=dane!$B$10,6743+5,6743)))))</f>
        <v>6746</v>
      </c>
      <c r="O1298" s="106"/>
    </row>
    <row r="1299" spans="1:15" ht="45" x14ac:dyDescent="0.25">
      <c r="A1299" s="79">
        <f>IF(zgłoszenia[[#This Row],[ID]]&gt;0,A1298+1,"--")</f>
        <v>1294</v>
      </c>
      <c r="B1299" s="14" t="s">
        <v>36</v>
      </c>
      <c r="C1299" s="87">
        <v>22301</v>
      </c>
      <c r="D1299" s="13">
        <v>42688</v>
      </c>
      <c r="E1299" s="98" t="s">
        <v>64</v>
      </c>
      <c r="F1299" s="12" t="s">
        <v>82</v>
      </c>
      <c r="G1299" s="12" t="s">
        <v>28</v>
      </c>
      <c r="H1299" s="99" t="s">
        <v>76</v>
      </c>
      <c r="I1299" s="100" t="s">
        <v>2232</v>
      </c>
      <c r="J1299" s="12">
        <v>167</v>
      </c>
      <c r="K12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BOŚ.6746.167.2016.KŻ</v>
      </c>
      <c r="L1299" s="11">
        <v>42745</v>
      </c>
      <c r="M1299" s="12" t="s">
        <v>2416</v>
      </c>
      <c r="N1299" s="88">
        <f>IF($F1299=dane!$B$8,6743+3,(IF($F1299=dane!$B$9,6743+4,(IF($F1299=dane!$B$10,6743+5,6743)))))</f>
        <v>6746</v>
      </c>
      <c r="O1299" s="106"/>
    </row>
    <row r="1300" spans="1:15" ht="30" x14ac:dyDescent="0.25">
      <c r="A1300" s="79">
        <f>IF(zgłoszenia[[#This Row],[ID]]&gt;0,A1299+1,"--")</f>
        <v>1295</v>
      </c>
      <c r="B1300" s="14" t="s">
        <v>1862</v>
      </c>
      <c r="C1300" s="87">
        <v>22340</v>
      </c>
      <c r="D1300" s="13">
        <v>42688</v>
      </c>
      <c r="E1300" s="98" t="s">
        <v>2233</v>
      </c>
      <c r="F1300" s="12" t="s">
        <v>22</v>
      </c>
      <c r="G1300" s="12" t="s">
        <v>25</v>
      </c>
      <c r="H1300" s="99" t="s">
        <v>868</v>
      </c>
      <c r="I1300" s="100" t="s">
        <v>2106</v>
      </c>
      <c r="J1300" s="12">
        <v>1150</v>
      </c>
      <c r="K13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BOŚ.6743.1150.2016.WK</v>
      </c>
      <c r="L1300" s="11">
        <v>42716</v>
      </c>
      <c r="M1300" s="12" t="s">
        <v>2001</v>
      </c>
      <c r="N1300" s="88">
        <f>IF($F1300=dane!$B$8,6743+3,(IF($F1300=dane!$B$9,6743+4,(IF($F1300=dane!$B$10,6743+5,6743)))))</f>
        <v>6743</v>
      </c>
      <c r="O1300" s="106"/>
    </row>
    <row r="1301" spans="1:15" ht="60" x14ac:dyDescent="0.25">
      <c r="A1301" s="79">
        <f>IF(zgłoszenia[[#This Row],[ID]]&gt;0,A1300+1,"--")</f>
        <v>1296</v>
      </c>
      <c r="B1301" s="14" t="s">
        <v>41</v>
      </c>
      <c r="C1301" s="87">
        <v>22363</v>
      </c>
      <c r="D1301" s="13">
        <v>42689</v>
      </c>
      <c r="E1301" s="98" t="s">
        <v>126</v>
      </c>
      <c r="F1301" s="12" t="s">
        <v>24</v>
      </c>
      <c r="G1301" s="12" t="s">
        <v>17</v>
      </c>
      <c r="H1301" s="99" t="s">
        <v>2234</v>
      </c>
      <c r="I1301" s="100" t="s">
        <v>2235</v>
      </c>
      <c r="J1301" s="12">
        <v>1145</v>
      </c>
      <c r="K13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BOŚ.6743.1145.2016.IN</v>
      </c>
      <c r="L1301" s="11">
        <v>42716</v>
      </c>
      <c r="M1301" s="12" t="s">
        <v>18</v>
      </c>
      <c r="N1301" s="88">
        <f>IF($F1301=dane!$B$8,6743+3,(IF($F1301=dane!$B$9,6743+4,(IF($F1301=dane!$B$10,6743+5,6743)))))</f>
        <v>6743</v>
      </c>
      <c r="O1301" s="106"/>
    </row>
    <row r="1302" spans="1:15" ht="60" x14ac:dyDescent="0.25">
      <c r="A1302" s="79">
        <f>IF(zgłoszenia[[#This Row],[ID]]&gt;0,A1301+1,"--")</f>
        <v>1297</v>
      </c>
      <c r="B1302" s="14" t="s">
        <v>1178</v>
      </c>
      <c r="C1302" s="87">
        <v>22378</v>
      </c>
      <c r="D1302" s="13">
        <v>42689</v>
      </c>
      <c r="E1302" s="98" t="s">
        <v>2236</v>
      </c>
      <c r="F1302" s="12" t="s">
        <v>22</v>
      </c>
      <c r="G1302" s="12" t="s">
        <v>32</v>
      </c>
      <c r="H1302" s="99" t="s">
        <v>67</v>
      </c>
      <c r="I1302" s="100" t="s">
        <v>2237</v>
      </c>
      <c r="J1302" s="12">
        <v>1148</v>
      </c>
      <c r="K13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BOŚ.6743.1148.2016.EJ</v>
      </c>
      <c r="L1302" s="11">
        <v>42702</v>
      </c>
      <c r="M1302" s="12" t="s">
        <v>18</v>
      </c>
      <c r="N1302" s="88">
        <f>IF($F1302=dane!$B$8,6743+3,(IF($F1302=dane!$B$9,6743+4,(IF($F1302=dane!$B$10,6743+5,6743)))))</f>
        <v>6743</v>
      </c>
      <c r="O1302" s="106"/>
    </row>
    <row r="1303" spans="1:15" ht="60" x14ac:dyDescent="0.25">
      <c r="A1303" s="79">
        <f>IF(zgłoszenia[[#This Row],[ID]]&gt;0,A1302+1,"--")</f>
        <v>1298</v>
      </c>
      <c r="B1303" s="14" t="s">
        <v>42</v>
      </c>
      <c r="C1303" s="87">
        <v>22395</v>
      </c>
      <c r="D1303" s="13">
        <v>42689</v>
      </c>
      <c r="E1303" s="98" t="s">
        <v>1094</v>
      </c>
      <c r="F1303" s="12" t="s">
        <v>16</v>
      </c>
      <c r="G1303" s="12" t="s">
        <v>31</v>
      </c>
      <c r="H1303" s="99" t="s">
        <v>739</v>
      </c>
      <c r="I1303" s="100" t="s">
        <v>2238</v>
      </c>
      <c r="J1303" s="12">
        <v>1153</v>
      </c>
      <c r="K13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BOŚ.6743.1153.2016.MS</v>
      </c>
      <c r="L1303" s="11">
        <v>42731</v>
      </c>
      <c r="M1303" s="12" t="s">
        <v>18</v>
      </c>
      <c r="N1303" s="88">
        <f>IF($F1303=dane!$B$8,6743+3,(IF($F1303=dane!$B$9,6743+4,(IF($F1303=dane!$B$10,6743+5,6743)))))</f>
        <v>6743</v>
      </c>
      <c r="O1303" s="106"/>
    </row>
    <row r="1304" spans="1:15" ht="75" x14ac:dyDescent="0.25">
      <c r="A1304" s="79">
        <f>IF(zgłoszenia[[#This Row],[ID]]&gt;0,A1303+1,"--")</f>
        <v>1299</v>
      </c>
      <c r="B1304" s="14" t="s">
        <v>43</v>
      </c>
      <c r="C1304" s="87">
        <v>22397</v>
      </c>
      <c r="D1304" s="13">
        <v>42689</v>
      </c>
      <c r="E1304" s="98" t="s">
        <v>2239</v>
      </c>
      <c r="F1304" s="12" t="s">
        <v>27</v>
      </c>
      <c r="G1304" s="12" t="s">
        <v>20</v>
      </c>
      <c r="H1304" s="99" t="s">
        <v>246</v>
      </c>
      <c r="I1304" s="100" t="s">
        <v>2240</v>
      </c>
      <c r="J1304" s="12">
        <v>1213</v>
      </c>
      <c r="K13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BOŚ.6743.1213.2016.ŁD</v>
      </c>
      <c r="L1304" s="11">
        <v>42718</v>
      </c>
      <c r="M1304" s="12" t="s">
        <v>18</v>
      </c>
      <c r="N1304" s="88">
        <f>IF($F1304=dane!$B$8,6743+3,(IF($F1304=dane!$B$9,6743+4,(IF($F1304=dane!$B$10,6743+5,6743)))))</f>
        <v>6743</v>
      </c>
      <c r="O1304" s="106"/>
    </row>
    <row r="1305" spans="1:15" ht="60" x14ac:dyDescent="0.25">
      <c r="A1305" s="79">
        <f>IF(zgłoszenia[[#This Row],[ID]]&gt;0,A1304+1,"--")</f>
        <v>1300</v>
      </c>
      <c r="B1305" s="14" t="s">
        <v>11</v>
      </c>
      <c r="C1305" s="87">
        <v>22399</v>
      </c>
      <c r="D1305" s="13">
        <v>42689</v>
      </c>
      <c r="E1305" s="98" t="s">
        <v>788</v>
      </c>
      <c r="F1305" s="12" t="s">
        <v>24</v>
      </c>
      <c r="G1305" s="12" t="s">
        <v>29</v>
      </c>
      <c r="H1305" s="99" t="s">
        <v>2241</v>
      </c>
      <c r="I1305" s="100" t="s">
        <v>2242</v>
      </c>
      <c r="J1305" s="12">
        <v>1146</v>
      </c>
      <c r="K13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BOŚ.6743.1146.2016.AA</v>
      </c>
      <c r="L1305" s="11">
        <v>42713</v>
      </c>
      <c r="M1305" s="12" t="s">
        <v>18</v>
      </c>
      <c r="N1305" s="88">
        <f>IF($F1305=dane!$B$8,6743+3,(IF($F1305=dane!$B$9,6743+4,(IF($F1305=dane!$B$10,6743+5,6743)))))</f>
        <v>6743</v>
      </c>
      <c r="O1305" s="106"/>
    </row>
    <row r="1306" spans="1:15" ht="60" x14ac:dyDescent="0.25">
      <c r="A1306" s="79">
        <f>IF(zgłoszenia[[#This Row],[ID]]&gt;0,A1305+1,"--")</f>
        <v>1301</v>
      </c>
      <c r="B1306" s="14" t="s">
        <v>11</v>
      </c>
      <c r="C1306" s="87">
        <v>22400</v>
      </c>
      <c r="D1306" s="13">
        <v>42689</v>
      </c>
      <c r="E1306" s="98" t="s">
        <v>788</v>
      </c>
      <c r="F1306" s="12" t="s">
        <v>24</v>
      </c>
      <c r="G1306" s="12" t="s">
        <v>29</v>
      </c>
      <c r="H1306" s="99" t="s">
        <v>2243</v>
      </c>
      <c r="I1306" s="100" t="s">
        <v>2244</v>
      </c>
      <c r="J1306" s="12">
        <v>1146</v>
      </c>
      <c r="K13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BOŚ.6743.1146.2016.AA</v>
      </c>
      <c r="L1306" s="11">
        <v>42713</v>
      </c>
      <c r="M1306" s="12" t="s">
        <v>18</v>
      </c>
      <c r="N1306" s="88">
        <f>IF($F1306=dane!$B$8,6743+3,(IF($F1306=dane!$B$9,6743+4,(IF($F1306=dane!$B$10,6743+5,6743)))))</f>
        <v>6743</v>
      </c>
      <c r="O1306" s="106"/>
    </row>
    <row r="1307" spans="1:15" ht="60" x14ac:dyDescent="0.25">
      <c r="A1307" s="79">
        <f>IF(zgłoszenia[[#This Row],[ID]]&gt;0,A1306+1,"--")</f>
        <v>1302</v>
      </c>
      <c r="B1307" s="14" t="s">
        <v>37</v>
      </c>
      <c r="C1307" s="87">
        <v>22412</v>
      </c>
      <c r="D1307" s="13">
        <v>42690</v>
      </c>
      <c r="E1307" s="98" t="s">
        <v>126</v>
      </c>
      <c r="F1307" s="12" t="s">
        <v>16</v>
      </c>
      <c r="G1307" s="12" t="s">
        <v>28</v>
      </c>
      <c r="H1307" s="99" t="s">
        <v>122</v>
      </c>
      <c r="I1307" s="100" t="s">
        <v>2245</v>
      </c>
      <c r="J1307" s="12">
        <v>1154</v>
      </c>
      <c r="K13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BOŚ.6743.1154.2016.AŁ</v>
      </c>
      <c r="L1307" s="11">
        <v>42717</v>
      </c>
      <c r="M1307" s="12" t="s">
        <v>18</v>
      </c>
      <c r="N1307" s="88">
        <f>IF($F1307=dane!$B$8,6743+3,(IF($F1307=dane!$B$9,6743+4,(IF($F1307=dane!$B$10,6743+5,6743)))))</f>
        <v>6743</v>
      </c>
      <c r="O1307" s="106"/>
    </row>
    <row r="1308" spans="1:15" ht="60" x14ac:dyDescent="0.25">
      <c r="A1308" s="79">
        <f>IF(zgłoszenia[[#This Row],[ID]]&gt;0,A1307+1,"--")</f>
        <v>1303</v>
      </c>
      <c r="B1308" s="14" t="s">
        <v>209</v>
      </c>
      <c r="C1308" s="87">
        <v>22511</v>
      </c>
      <c r="D1308" s="13">
        <v>42690</v>
      </c>
      <c r="E1308" s="98" t="s">
        <v>2246</v>
      </c>
      <c r="F1308" s="12" t="s">
        <v>16</v>
      </c>
      <c r="G1308" s="12" t="s">
        <v>25</v>
      </c>
      <c r="H1308" s="99" t="s">
        <v>868</v>
      </c>
      <c r="I1308" s="100" t="s">
        <v>2247</v>
      </c>
      <c r="J1308" s="12">
        <v>1158</v>
      </c>
      <c r="K13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BOŚ.6743.1158.2016.SR</v>
      </c>
      <c r="L1308" s="11">
        <v>42713</v>
      </c>
      <c r="M1308" s="12" t="s">
        <v>18</v>
      </c>
      <c r="N1308" s="88">
        <f>IF($F1308=dane!$B$8,6743+3,(IF($F1308=dane!$B$9,6743+4,(IF($F1308=dane!$B$10,6743+5,6743)))))</f>
        <v>6743</v>
      </c>
      <c r="O1308" s="106"/>
    </row>
    <row r="1309" spans="1:15" ht="60" x14ac:dyDescent="0.25">
      <c r="A1309" s="79">
        <f>IF(zgłoszenia[[#This Row],[ID]]&gt;0,A1308+1,"--")</f>
        <v>1304</v>
      </c>
      <c r="B1309" s="14" t="s">
        <v>41</v>
      </c>
      <c r="C1309" s="87">
        <v>22514</v>
      </c>
      <c r="D1309" s="13">
        <v>42691</v>
      </c>
      <c r="E1309" s="98" t="s">
        <v>616</v>
      </c>
      <c r="F1309" s="12" t="s">
        <v>16</v>
      </c>
      <c r="G1309" s="12" t="s">
        <v>17</v>
      </c>
      <c r="H1309" s="99" t="s">
        <v>322</v>
      </c>
      <c r="I1309" s="100" t="s">
        <v>2248</v>
      </c>
      <c r="J1309" s="12">
        <v>1149</v>
      </c>
      <c r="K13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BOŚ.6743.1149.2016.IN</v>
      </c>
      <c r="L1309" s="11">
        <v>42716</v>
      </c>
      <c r="M1309" s="12" t="s">
        <v>18</v>
      </c>
      <c r="N1309" s="88">
        <f>IF($F1309=dane!$B$8,6743+3,(IF($F1309=dane!$B$9,6743+4,(IF($F1309=dane!$B$10,6743+5,6743)))))</f>
        <v>6743</v>
      </c>
      <c r="O1309" s="106"/>
    </row>
    <row r="1310" spans="1:15" ht="60" x14ac:dyDescent="0.25">
      <c r="A1310" s="79">
        <f>IF(zgłoszenia[[#This Row],[ID]]&gt;0,A1309+1,"--")</f>
        <v>1305</v>
      </c>
      <c r="B1310" s="14" t="s">
        <v>37</v>
      </c>
      <c r="C1310" s="87">
        <v>22496</v>
      </c>
      <c r="D1310" s="13">
        <v>42690</v>
      </c>
      <c r="E1310" s="98" t="s">
        <v>1787</v>
      </c>
      <c r="F1310" s="12" t="s">
        <v>16</v>
      </c>
      <c r="G1310" s="12" t="s">
        <v>28</v>
      </c>
      <c r="H1310" s="99" t="s">
        <v>587</v>
      </c>
      <c r="I1310" s="100" t="s">
        <v>1788</v>
      </c>
      <c r="J1310" s="12">
        <v>1156</v>
      </c>
      <c r="K13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BOŚ.6743.1156.2016.AŁ</v>
      </c>
      <c r="L1310" s="11">
        <v>42719</v>
      </c>
      <c r="M1310" s="12" t="s">
        <v>18</v>
      </c>
      <c r="N1310" s="88">
        <f>IF($F1310=dane!$B$8,6743+3,(IF($F1310=dane!$B$9,6743+4,(IF($F1310=dane!$B$10,6743+5,6743)))))</f>
        <v>6743</v>
      </c>
      <c r="O1310" s="106"/>
    </row>
    <row r="1311" spans="1:15" ht="60" x14ac:dyDescent="0.25">
      <c r="A1311" s="79">
        <f>IF(zgłoszenia[[#This Row],[ID]]&gt;0,A1310+1,"--")</f>
        <v>1306</v>
      </c>
      <c r="B1311" s="14" t="s">
        <v>37</v>
      </c>
      <c r="C1311" s="87">
        <v>22479</v>
      </c>
      <c r="D1311" s="13">
        <v>42690</v>
      </c>
      <c r="E1311" s="98" t="s">
        <v>2249</v>
      </c>
      <c r="F1311" s="12" t="s">
        <v>16</v>
      </c>
      <c r="G1311" s="12" t="s">
        <v>28</v>
      </c>
      <c r="H1311" s="99" t="s">
        <v>587</v>
      </c>
      <c r="I1311" s="100" t="s">
        <v>2250</v>
      </c>
      <c r="J1311" s="12">
        <v>1155</v>
      </c>
      <c r="K13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BOŚ.6743.1155.2016.AŁ</v>
      </c>
      <c r="L1311" s="11">
        <v>42717</v>
      </c>
      <c r="M1311" s="12" t="s">
        <v>18</v>
      </c>
      <c r="N1311" s="88">
        <f>IF($F1311=dane!$B$8,6743+3,(IF($F1311=dane!$B$9,6743+4,(IF($F1311=dane!$B$10,6743+5,6743)))))</f>
        <v>6743</v>
      </c>
      <c r="O1311" s="106"/>
    </row>
    <row r="1312" spans="1:15" ht="60" x14ac:dyDescent="0.25">
      <c r="A1312" s="79">
        <f>IF(zgłoszenia[[#This Row],[ID]]&gt;0,A1311+1,"--")</f>
        <v>1307</v>
      </c>
      <c r="B1312" s="14" t="s">
        <v>41</v>
      </c>
      <c r="C1312" s="87">
        <v>22571</v>
      </c>
      <c r="D1312" s="13">
        <v>42691</v>
      </c>
      <c r="E1312" s="98" t="s">
        <v>2251</v>
      </c>
      <c r="F1312" s="12" t="s">
        <v>16</v>
      </c>
      <c r="G1312" s="12" t="s">
        <v>17</v>
      </c>
      <c r="H1312" s="99" t="s">
        <v>2252</v>
      </c>
      <c r="I1312" s="100" t="s">
        <v>1125</v>
      </c>
      <c r="J1312" s="12">
        <v>1151</v>
      </c>
      <c r="K13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BOŚ.6743.1151.2016.IN</v>
      </c>
      <c r="L1312" s="11">
        <v>42716</v>
      </c>
      <c r="M1312" s="12" t="s">
        <v>18</v>
      </c>
      <c r="N1312" s="88">
        <f>IF($F1312=dane!$B$8,6743+3,(IF($F1312=dane!$B$9,6743+4,(IF($F1312=dane!$B$10,6743+5,6743)))))</f>
        <v>6743</v>
      </c>
      <c r="O1312" s="106"/>
    </row>
    <row r="1313" spans="1:15" ht="60" x14ac:dyDescent="0.25">
      <c r="A1313" s="79">
        <f>IF(zgłoszenia[[#This Row],[ID]]&gt;0,A1312+1,"--")</f>
        <v>1308</v>
      </c>
      <c r="B1313" s="14" t="s">
        <v>1862</v>
      </c>
      <c r="C1313" s="87">
        <v>22939</v>
      </c>
      <c r="D1313" s="13">
        <v>42696</v>
      </c>
      <c r="E1313" s="98" t="s">
        <v>2256</v>
      </c>
      <c r="F1313" s="12" t="s">
        <v>19</v>
      </c>
      <c r="G1313" s="12" t="s">
        <v>28</v>
      </c>
      <c r="H1313" s="99" t="s">
        <v>76</v>
      </c>
      <c r="I1313" s="100" t="s">
        <v>361</v>
      </c>
      <c r="J1313" s="12">
        <v>1159</v>
      </c>
      <c r="K13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BOŚ.6743.1159.2016.WK</v>
      </c>
      <c r="L1313" s="11">
        <v>42704</v>
      </c>
      <c r="M1313" s="12" t="s">
        <v>18</v>
      </c>
      <c r="N1313" s="88">
        <f>IF($F1313=dane!$B$8,6743+3,(IF($F1313=dane!$B$9,6743+4,(IF($F1313=dane!$B$10,6743+5,6743)))))</f>
        <v>6743</v>
      </c>
      <c r="O1313" s="106"/>
    </row>
    <row r="1314" spans="1:15" ht="60" x14ac:dyDescent="0.25">
      <c r="A1314" s="79">
        <f>IF(zgłoszenia[[#This Row],[ID]]&gt;0,A1313+1,"--")</f>
        <v>1309</v>
      </c>
      <c r="B1314" s="14" t="s">
        <v>1862</v>
      </c>
      <c r="C1314" s="87">
        <v>22656</v>
      </c>
      <c r="D1314" s="13">
        <v>42692</v>
      </c>
      <c r="E1314" s="98" t="s">
        <v>126</v>
      </c>
      <c r="F1314" s="12" t="s">
        <v>16</v>
      </c>
      <c r="G1314" s="12" t="s">
        <v>32</v>
      </c>
      <c r="H1314" s="99" t="s">
        <v>32</v>
      </c>
      <c r="I1314" s="100" t="s">
        <v>2257</v>
      </c>
      <c r="J1314" s="12">
        <v>1160</v>
      </c>
      <c r="K13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BOŚ.6743.1160.2016.WK</v>
      </c>
      <c r="L1314" s="11">
        <v>42717</v>
      </c>
      <c r="M1314" s="12" t="s">
        <v>18</v>
      </c>
      <c r="N1314" s="88">
        <f>IF($F1314=dane!$B$8,6743+3,(IF($F1314=dane!$B$9,6743+4,(IF($F1314=dane!$B$10,6743+5,6743)))))</f>
        <v>6743</v>
      </c>
      <c r="O1314" s="106"/>
    </row>
    <row r="1315" spans="1:15" ht="30" x14ac:dyDescent="0.25">
      <c r="A1315" s="79">
        <f>IF(zgłoszenia[[#This Row],[ID]]&gt;0,A1314+1,"--")</f>
        <v>1310</v>
      </c>
      <c r="B1315" s="14" t="s">
        <v>41</v>
      </c>
      <c r="C1315" s="87">
        <v>22660</v>
      </c>
      <c r="D1315" s="13">
        <v>42692</v>
      </c>
      <c r="E1315" s="98" t="s">
        <v>1117</v>
      </c>
      <c r="F1315" s="12" t="s">
        <v>16</v>
      </c>
      <c r="G1315" s="12" t="s">
        <v>17</v>
      </c>
      <c r="H1315" s="99" t="s">
        <v>278</v>
      </c>
      <c r="I1315" s="100" t="s">
        <v>2258</v>
      </c>
      <c r="J1315" s="12">
        <v>1157</v>
      </c>
      <c r="K13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BOŚ.6743.1157.2016.IN</v>
      </c>
      <c r="L1315" s="11">
        <v>42709</v>
      </c>
      <c r="M1315" s="12" t="s">
        <v>30</v>
      </c>
      <c r="N1315" s="88">
        <f>IF($F1315=dane!$B$8,6743+3,(IF($F1315=dane!$B$9,6743+4,(IF($F1315=dane!$B$10,6743+5,6743)))))</f>
        <v>6743</v>
      </c>
      <c r="O1315" s="106"/>
    </row>
    <row r="1316" spans="1:15" ht="60" x14ac:dyDescent="0.25">
      <c r="A1316" s="79">
        <f>IF(zgłoszenia[[#This Row],[ID]]&gt;0,A1315+1,"--")</f>
        <v>1311</v>
      </c>
      <c r="B1316" s="14" t="s">
        <v>36</v>
      </c>
      <c r="C1316" s="87">
        <v>22665</v>
      </c>
      <c r="D1316" s="13">
        <v>42692</v>
      </c>
      <c r="E1316" s="98" t="s">
        <v>2259</v>
      </c>
      <c r="F1316" s="12" t="s">
        <v>81</v>
      </c>
      <c r="G1316" s="12" t="s">
        <v>28</v>
      </c>
      <c r="H1316" s="99" t="s">
        <v>28</v>
      </c>
      <c r="I1316" s="100" t="s">
        <v>2260</v>
      </c>
      <c r="J1316" s="12">
        <v>63</v>
      </c>
      <c r="K13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BOŚ.6748.63.2016.KŻ</v>
      </c>
      <c r="L1316" s="11">
        <v>42723</v>
      </c>
      <c r="M1316" s="12" t="s">
        <v>18</v>
      </c>
      <c r="N1316" s="88">
        <f>IF($F1316=dane!$B$8,6743+3,(IF($F1316=dane!$B$9,6743+4,(IF($F1316=dane!$B$10,6743+5,6743)))))</f>
        <v>6748</v>
      </c>
      <c r="O1316" s="106"/>
    </row>
    <row r="1317" spans="1:15" ht="45" x14ac:dyDescent="0.25">
      <c r="A1317" s="79">
        <f>IF(zgłoszenia[[#This Row],[ID]]&gt;0,A1316+1,"--")</f>
        <v>1312</v>
      </c>
      <c r="B1317" s="14" t="s">
        <v>12</v>
      </c>
      <c r="C1317" s="87">
        <v>22668</v>
      </c>
      <c r="D1317" s="13">
        <v>42692</v>
      </c>
      <c r="E1317" s="98" t="s">
        <v>2261</v>
      </c>
      <c r="F1317" s="12" t="s">
        <v>22</v>
      </c>
      <c r="G1317" s="12" t="s">
        <v>32</v>
      </c>
      <c r="H1317" s="99" t="s">
        <v>152</v>
      </c>
      <c r="I1317" s="100" t="s">
        <v>2262</v>
      </c>
      <c r="J1317" s="12">
        <v>1190</v>
      </c>
      <c r="K13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BOŚ.6743.1190.2016.WŚ</v>
      </c>
      <c r="L1317" s="11">
        <v>42710</v>
      </c>
      <c r="M1317" s="12" t="s">
        <v>60</v>
      </c>
      <c r="N1317" s="88">
        <f>IF($F1317=dane!$B$8,6743+3,(IF($F1317=dane!$B$9,6743+4,(IF($F1317=dane!$B$10,6743+5,6743)))))</f>
        <v>6743</v>
      </c>
      <c r="O1317" s="106"/>
    </row>
    <row r="1318" spans="1:15" ht="60" x14ac:dyDescent="0.25">
      <c r="A1318" s="79">
        <f>IF(zgłoszenia[[#This Row],[ID]]&gt;0,A1317+1,"--")</f>
        <v>1313</v>
      </c>
      <c r="B1318" s="14" t="s">
        <v>11</v>
      </c>
      <c r="C1318" s="87">
        <v>22672</v>
      </c>
      <c r="D1318" s="13">
        <v>42692</v>
      </c>
      <c r="E1318" s="98" t="s">
        <v>2263</v>
      </c>
      <c r="F1318" s="12" t="s">
        <v>82</v>
      </c>
      <c r="G1318" s="12" t="s">
        <v>29</v>
      </c>
      <c r="H1318" s="99" t="s">
        <v>1718</v>
      </c>
      <c r="I1318" s="100" t="s">
        <v>2264</v>
      </c>
      <c r="J1318" s="12">
        <v>169</v>
      </c>
      <c r="K13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BOŚ.6746.169.2016.AA</v>
      </c>
      <c r="L1318" s="11">
        <v>42719</v>
      </c>
      <c r="M1318" s="12" t="s">
        <v>18</v>
      </c>
      <c r="N1318" s="88">
        <f>IF($F1318=dane!$B$8,6743+3,(IF($F1318=dane!$B$9,6743+4,(IF($F1318=dane!$B$10,6743+5,6743)))))</f>
        <v>6746</v>
      </c>
      <c r="O1318" s="106">
        <v>1</v>
      </c>
    </row>
    <row r="1319" spans="1:15" ht="30" x14ac:dyDescent="0.25">
      <c r="A1319" s="79">
        <f>IF(zgłoszenia[[#This Row],[ID]]&gt;0,A1318+1,"--")</f>
        <v>1314</v>
      </c>
      <c r="B1319" s="14" t="s">
        <v>42</v>
      </c>
      <c r="C1319" s="87">
        <v>22784</v>
      </c>
      <c r="D1319" s="13">
        <v>42695</v>
      </c>
      <c r="E1319" s="98" t="s">
        <v>2266</v>
      </c>
      <c r="F1319" s="12" t="s">
        <v>16</v>
      </c>
      <c r="G1319" s="12" t="s">
        <v>31</v>
      </c>
      <c r="H1319" s="99" t="s">
        <v>31</v>
      </c>
      <c r="I1319" s="100" t="s">
        <v>2131</v>
      </c>
      <c r="J1319" s="12">
        <v>1161</v>
      </c>
      <c r="K13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BOŚ.6743.1161.2016.MS</v>
      </c>
      <c r="L1319" s="11">
        <v>42712</v>
      </c>
      <c r="M1319" s="12" t="s">
        <v>21</v>
      </c>
      <c r="N1319" s="88">
        <f>IF($F1319=dane!$B$8,6743+3,(IF($F1319=dane!$B$9,6743+4,(IF($F1319=dane!$B$10,6743+5,6743)))))</f>
        <v>6743</v>
      </c>
      <c r="O1319" s="106"/>
    </row>
    <row r="1320" spans="1:15" ht="60" x14ac:dyDescent="0.25">
      <c r="A1320" s="79">
        <f>IF(zgłoszenia[[#This Row],[ID]]&gt;0,A1319+1,"--")</f>
        <v>1315</v>
      </c>
      <c r="B1320" s="14" t="s">
        <v>209</v>
      </c>
      <c r="C1320" s="87">
        <v>22863</v>
      </c>
      <c r="D1320" s="13">
        <v>42696</v>
      </c>
      <c r="E1320" s="98" t="s">
        <v>2268</v>
      </c>
      <c r="F1320" s="12" t="s">
        <v>16</v>
      </c>
      <c r="G1320" s="12" t="s">
        <v>28</v>
      </c>
      <c r="H1320" s="99" t="s">
        <v>28</v>
      </c>
      <c r="I1320" s="100" t="s">
        <v>2269</v>
      </c>
      <c r="J1320" s="12">
        <v>1167</v>
      </c>
      <c r="K13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BOŚ.6743.1167.2016.SR</v>
      </c>
      <c r="L1320" s="11">
        <v>42723</v>
      </c>
      <c r="M1320" s="12" t="s">
        <v>18</v>
      </c>
      <c r="N1320" s="88">
        <f>IF($F1320=dane!$B$8,6743+3,(IF($F1320=dane!$B$9,6743+4,(IF($F1320=dane!$B$10,6743+5,6743)))))</f>
        <v>6743</v>
      </c>
      <c r="O1320" s="106"/>
    </row>
    <row r="1321" spans="1:15" ht="60" x14ac:dyDescent="0.25">
      <c r="A1321" s="79">
        <f>IF(zgłoszenia[[#This Row],[ID]]&gt;0,A1320+1,"--")</f>
        <v>1316</v>
      </c>
      <c r="B1321" s="14" t="s">
        <v>11</v>
      </c>
      <c r="C1321" s="87">
        <v>22882</v>
      </c>
      <c r="D1321" s="13">
        <v>42696</v>
      </c>
      <c r="E1321" s="98" t="s">
        <v>2270</v>
      </c>
      <c r="F1321" s="12" t="s">
        <v>81</v>
      </c>
      <c r="G1321" s="12" t="s">
        <v>23</v>
      </c>
      <c r="H1321" s="99" t="s">
        <v>141</v>
      </c>
      <c r="I1321" s="100" t="s">
        <v>2271</v>
      </c>
      <c r="J1321" s="12">
        <v>64</v>
      </c>
      <c r="K13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BOŚ.6748.64.2016.AA</v>
      </c>
      <c r="L1321" s="11">
        <v>42399</v>
      </c>
      <c r="M1321" s="12" t="s">
        <v>21</v>
      </c>
      <c r="N1321" s="145">
        <f>IF($F1321=dane!$B$8,6743+3,(IF($F1321=dane!$B$9,6743+4,(IF($F1321=dane!$B$10,6743+5,6743)))))</f>
        <v>6748</v>
      </c>
      <c r="O1321" s="124"/>
    </row>
    <row r="1322" spans="1:15" ht="60" x14ac:dyDescent="0.25">
      <c r="A1322" s="79">
        <f>IF(zgłoszenia[[#This Row],[ID]]&gt;0,A1321+1,"--")</f>
        <v>1317</v>
      </c>
      <c r="B1322" s="14" t="s">
        <v>1178</v>
      </c>
      <c r="C1322" s="87">
        <v>22883</v>
      </c>
      <c r="D1322" s="13">
        <v>42696</v>
      </c>
      <c r="E1322" s="98" t="s">
        <v>64</v>
      </c>
      <c r="F1322" s="12" t="s">
        <v>82</v>
      </c>
      <c r="G1322" s="12" t="s">
        <v>32</v>
      </c>
      <c r="H1322" s="99" t="s">
        <v>67</v>
      </c>
      <c r="I1322" s="100" t="s">
        <v>2272</v>
      </c>
      <c r="J1322" s="12">
        <v>170</v>
      </c>
      <c r="K13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BOŚ.6746.170.2016.EJ</v>
      </c>
      <c r="L1322" s="11">
        <v>42713</v>
      </c>
      <c r="M1322" s="12" t="s">
        <v>18</v>
      </c>
      <c r="N1322" s="88">
        <f>IF($F1322=dane!$B$8,6743+3,(IF($F1322=dane!$B$9,6743+4,(IF($F1322=dane!$B$10,6743+5,6743)))))</f>
        <v>6746</v>
      </c>
      <c r="O1322" s="106"/>
    </row>
    <row r="1323" spans="1:15" ht="60" x14ac:dyDescent="0.25">
      <c r="A1323" s="79">
        <f>IF(zgłoszenia[[#This Row],[ID]]&gt;0,A1322+1,"--")</f>
        <v>1318</v>
      </c>
      <c r="B1323" s="14" t="s">
        <v>37</v>
      </c>
      <c r="C1323" s="87">
        <v>22915</v>
      </c>
      <c r="D1323" s="13">
        <v>42696</v>
      </c>
      <c r="E1323" s="98" t="s">
        <v>2273</v>
      </c>
      <c r="F1323" s="12" t="s">
        <v>24</v>
      </c>
      <c r="G1323" s="12" t="s">
        <v>28</v>
      </c>
      <c r="H1323" s="99" t="s">
        <v>28</v>
      </c>
      <c r="I1323" s="100" t="s">
        <v>2274</v>
      </c>
      <c r="J1323" s="12">
        <v>1162</v>
      </c>
      <c r="K13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BOŚ.6743.1162.2016.AŁ</v>
      </c>
      <c r="L1323" s="11">
        <v>42726</v>
      </c>
      <c r="M1323" s="12" t="s">
        <v>18</v>
      </c>
      <c r="N1323" s="88">
        <f>IF($F1323=dane!$B$8,6743+3,(IF($F1323=dane!$B$9,6743+4,(IF($F1323=dane!$B$10,6743+5,6743)))))</f>
        <v>6743</v>
      </c>
      <c r="O1323" s="106"/>
    </row>
    <row r="1324" spans="1:15" ht="60" x14ac:dyDescent="0.25">
      <c r="A1324" s="79">
        <f>IF(zgłoszenia[[#This Row],[ID]]&gt;0,A1323+1,"--")</f>
        <v>1319</v>
      </c>
      <c r="B1324" s="14" t="s">
        <v>209</v>
      </c>
      <c r="C1324" s="87">
        <v>22940</v>
      </c>
      <c r="D1324" s="13">
        <v>42696</v>
      </c>
      <c r="E1324" s="98" t="s">
        <v>2275</v>
      </c>
      <c r="F1324" s="12" t="s">
        <v>24</v>
      </c>
      <c r="G1324" s="12" t="s">
        <v>28</v>
      </c>
      <c r="H1324" s="99" t="s">
        <v>171</v>
      </c>
      <c r="I1324" s="100" t="s">
        <v>2150</v>
      </c>
      <c r="J1324" s="12">
        <v>1168</v>
      </c>
      <c r="K13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BOŚ.6743.1168.2016.SR</v>
      </c>
      <c r="L1324" s="11">
        <v>42703</v>
      </c>
      <c r="M1324" s="12" t="s">
        <v>18</v>
      </c>
      <c r="N1324" s="88">
        <f>IF($F1324=dane!$B$8,6743+3,(IF($F1324=dane!$B$9,6743+4,(IF($F1324=dane!$B$10,6743+5,6743)))))</f>
        <v>6743</v>
      </c>
      <c r="O1324" s="106"/>
    </row>
    <row r="1325" spans="1:15" ht="90" x14ac:dyDescent="0.25">
      <c r="A1325" s="79">
        <f>IF(zgłoszenia[[#This Row],[ID]]&gt;0,A1324+1,"--")</f>
        <v>1320</v>
      </c>
      <c r="B1325" s="14" t="s">
        <v>41</v>
      </c>
      <c r="C1325" s="87">
        <v>22955</v>
      </c>
      <c r="D1325" s="13">
        <v>42697</v>
      </c>
      <c r="E1325" s="98" t="s">
        <v>2276</v>
      </c>
      <c r="F1325" s="12" t="s">
        <v>16</v>
      </c>
      <c r="G1325" s="12" t="s">
        <v>17</v>
      </c>
      <c r="H1325" s="99" t="s">
        <v>86</v>
      </c>
      <c r="I1325" s="100" t="s">
        <v>2277</v>
      </c>
      <c r="J1325" s="12">
        <v>1164</v>
      </c>
      <c r="K13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BOŚ.6743.1164.2016.IN</v>
      </c>
      <c r="L1325" s="11">
        <v>42716</v>
      </c>
      <c r="M1325" s="12" t="s">
        <v>18</v>
      </c>
      <c r="N1325" s="88">
        <f>IF($F1325=dane!$B$8,6743+3,(IF($F1325=dane!$B$9,6743+4,(IF($F1325=dane!$B$10,6743+5,6743)))))</f>
        <v>6743</v>
      </c>
      <c r="O1325" s="106"/>
    </row>
    <row r="1326" spans="1:15" ht="30" x14ac:dyDescent="0.25">
      <c r="A1326" s="79">
        <f>IF(zgłoszenia[[#This Row],[ID]]&gt;0,A1325+1,"--")</f>
        <v>1321</v>
      </c>
      <c r="B1326" s="14" t="s">
        <v>36</v>
      </c>
      <c r="C1326" s="87">
        <v>23065</v>
      </c>
      <c r="D1326" s="13">
        <v>42697</v>
      </c>
      <c r="E1326" s="98" t="s">
        <v>2278</v>
      </c>
      <c r="F1326" s="12" t="s">
        <v>24</v>
      </c>
      <c r="G1326" s="12" t="s">
        <v>28</v>
      </c>
      <c r="H1326" s="99" t="s">
        <v>76</v>
      </c>
      <c r="I1326" s="100" t="s">
        <v>2150</v>
      </c>
      <c r="J1326" s="12">
        <v>1171</v>
      </c>
      <c r="K13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BOŚ.6743.1171.2016.KŻ</v>
      </c>
      <c r="L1326" s="11">
        <v>42706</v>
      </c>
      <c r="M1326" s="12" t="s">
        <v>30</v>
      </c>
      <c r="N1326" s="88">
        <f>IF($F1326=dane!$B$8,6743+3,(IF($F1326=dane!$B$9,6743+4,(IF($F1326=dane!$B$10,6743+5,6743)))))</f>
        <v>6743</v>
      </c>
      <c r="O1326" s="106"/>
    </row>
    <row r="1327" spans="1:15" ht="60" x14ac:dyDescent="0.25">
      <c r="A1327" s="79">
        <f>IF(zgłoszenia[[#This Row],[ID]]&gt;0,A1326+1,"--")</f>
        <v>1322</v>
      </c>
      <c r="B1327" s="14" t="s">
        <v>209</v>
      </c>
      <c r="C1327" s="87">
        <v>23135</v>
      </c>
      <c r="D1327" s="13">
        <v>42698</v>
      </c>
      <c r="E1327" s="98" t="s">
        <v>151</v>
      </c>
      <c r="F1327" s="12" t="s">
        <v>16</v>
      </c>
      <c r="G1327" s="12" t="s">
        <v>28</v>
      </c>
      <c r="H1327" s="99" t="s">
        <v>129</v>
      </c>
      <c r="I1327" s="100" t="s">
        <v>2279</v>
      </c>
      <c r="J1327" s="12">
        <v>1169</v>
      </c>
      <c r="K13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BOŚ.6743.1169.2016.SR</v>
      </c>
      <c r="L1327" s="11">
        <v>42712</v>
      </c>
      <c r="M1327" s="12" t="s">
        <v>18</v>
      </c>
      <c r="N1327" s="88">
        <f>IF($F1327=dane!$B$8,6743+3,(IF($F1327=dane!$B$9,6743+4,(IF($F1327=dane!$B$10,6743+5,6743)))))</f>
        <v>6743</v>
      </c>
      <c r="O1327" s="106"/>
    </row>
    <row r="1328" spans="1:15" ht="60" x14ac:dyDescent="0.25">
      <c r="A1328" s="79">
        <f>IF(zgłoszenia[[#This Row],[ID]]&gt;0,A1327+1,"--")</f>
        <v>1323</v>
      </c>
      <c r="B1328" s="14" t="s">
        <v>43</v>
      </c>
      <c r="C1328" s="87">
        <v>23107</v>
      </c>
      <c r="D1328" s="13">
        <v>42698</v>
      </c>
      <c r="E1328" s="98" t="s">
        <v>2280</v>
      </c>
      <c r="F1328" s="12" t="s">
        <v>16</v>
      </c>
      <c r="G1328" s="12" t="s">
        <v>20</v>
      </c>
      <c r="H1328" s="99" t="s">
        <v>1557</v>
      </c>
      <c r="I1328" s="100" t="s">
        <v>2281</v>
      </c>
      <c r="J1328" s="12">
        <v>1223</v>
      </c>
      <c r="K13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BOŚ.6743.1223.2016.ŁD</v>
      </c>
      <c r="L1328" s="11">
        <v>42713</v>
      </c>
      <c r="M1328" s="12" t="s">
        <v>18</v>
      </c>
      <c r="N1328" s="88">
        <f>IF($F1328=dane!$B$8,6743+3,(IF($F1328=dane!$B$9,6743+4,(IF($F1328=dane!$B$10,6743+5,6743)))))</f>
        <v>6743</v>
      </c>
      <c r="O1328" s="106"/>
    </row>
    <row r="1329" spans="1:15" ht="60" x14ac:dyDescent="0.25">
      <c r="A1329" s="79">
        <f>IF(zgłoszenia[[#This Row],[ID]]&gt;0,A1328+1,"--")</f>
        <v>1324</v>
      </c>
      <c r="B1329" s="14" t="s">
        <v>1178</v>
      </c>
      <c r="C1329" s="87">
        <v>23146</v>
      </c>
      <c r="D1329" s="13">
        <v>42698</v>
      </c>
      <c r="E1329" s="98" t="s">
        <v>2282</v>
      </c>
      <c r="F1329" s="12" t="s">
        <v>16</v>
      </c>
      <c r="G1329" s="12" t="s">
        <v>32</v>
      </c>
      <c r="H1329" s="99" t="s">
        <v>249</v>
      </c>
      <c r="I1329" s="100" t="s">
        <v>2203</v>
      </c>
      <c r="J1329" s="12">
        <v>1166</v>
      </c>
      <c r="K13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BOŚ.6743.1166.2016.EJ</v>
      </c>
      <c r="L1329" s="11">
        <v>42716</v>
      </c>
      <c r="M1329" s="12" t="s">
        <v>18</v>
      </c>
      <c r="N1329" s="88">
        <f>IF($F1329=dane!$B$8,6743+3,(IF($F1329=dane!$B$9,6743+4,(IF($F1329=dane!$B$10,6743+5,6743)))))</f>
        <v>6743</v>
      </c>
      <c r="O1329" s="106"/>
    </row>
    <row r="1330" spans="1:15" ht="60" x14ac:dyDescent="0.25">
      <c r="A1330" s="79">
        <f>IF(zgłoszenia[[#This Row],[ID]]&gt;0,A1329+1,"--")</f>
        <v>1325</v>
      </c>
      <c r="B1330" s="14" t="s">
        <v>41</v>
      </c>
      <c r="C1330" s="87">
        <v>23163</v>
      </c>
      <c r="D1330" s="13">
        <v>42699</v>
      </c>
      <c r="E1330" s="98" t="s">
        <v>2283</v>
      </c>
      <c r="F1330" s="12" t="s">
        <v>16</v>
      </c>
      <c r="G1330" s="12" t="s">
        <v>17</v>
      </c>
      <c r="H1330" s="99" t="s">
        <v>1102</v>
      </c>
      <c r="I1330" s="100" t="s">
        <v>2014</v>
      </c>
      <c r="J1330" s="12">
        <v>1165</v>
      </c>
      <c r="K13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BOŚ.6743.1165.2016.IN</v>
      </c>
      <c r="L1330" s="11">
        <v>42716</v>
      </c>
      <c r="M1330" s="12" t="s">
        <v>18</v>
      </c>
      <c r="N1330" s="88">
        <f>IF($F1330=dane!$B$8,6743+3,(IF($F1330=dane!$B$9,6743+4,(IF($F1330=dane!$B$10,6743+5,6743)))))</f>
        <v>6743</v>
      </c>
      <c r="O1330" s="106"/>
    </row>
    <row r="1331" spans="1:15" ht="75" x14ac:dyDescent="0.25">
      <c r="A1331" s="79">
        <f>IF(zgłoszenia[[#This Row],[ID]]&gt;0,A1330+1,"--")</f>
        <v>1326</v>
      </c>
      <c r="B1331" s="14" t="s">
        <v>209</v>
      </c>
      <c r="C1331" s="87">
        <v>23213</v>
      </c>
      <c r="D1331" s="13">
        <v>42699</v>
      </c>
      <c r="E1331" s="98" t="s">
        <v>2284</v>
      </c>
      <c r="F1331" s="12" t="s">
        <v>16</v>
      </c>
      <c r="G1331" s="12" t="s">
        <v>28</v>
      </c>
      <c r="H1331" s="99" t="s">
        <v>28</v>
      </c>
      <c r="I1331" s="100" t="s">
        <v>2285</v>
      </c>
      <c r="J1331" s="12">
        <v>1170</v>
      </c>
      <c r="K13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BOŚ.6743.1170.2016.SR</v>
      </c>
      <c r="L1331" s="11">
        <v>42718</v>
      </c>
      <c r="M1331" s="12" t="s">
        <v>18</v>
      </c>
      <c r="N1331" s="88">
        <f>IF($F1331=dane!$B$8,6743+3,(IF($F1331=dane!$B$9,6743+4,(IF($F1331=dane!$B$10,6743+5,6743)))))</f>
        <v>6743</v>
      </c>
      <c r="O1331" s="106"/>
    </row>
    <row r="1332" spans="1:15" ht="60" x14ac:dyDescent="0.25">
      <c r="A1332" s="79">
        <f>IF(zgłoszenia[[#This Row],[ID]]&gt;0,A1331+1,"--")</f>
        <v>1327</v>
      </c>
      <c r="B1332" s="14" t="s">
        <v>41</v>
      </c>
      <c r="C1332" s="87">
        <v>23218</v>
      </c>
      <c r="D1332" s="13">
        <v>42699</v>
      </c>
      <c r="E1332" s="98" t="s">
        <v>1397</v>
      </c>
      <c r="F1332" s="12" t="s">
        <v>81</v>
      </c>
      <c r="G1332" s="12" t="s">
        <v>17</v>
      </c>
      <c r="H1332" s="99" t="s">
        <v>887</v>
      </c>
      <c r="I1332" s="100" t="s">
        <v>2286</v>
      </c>
      <c r="J1332" s="12">
        <v>1327</v>
      </c>
      <c r="K13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BOŚ.6748.1327.2016.IN</v>
      </c>
      <c r="L1332" s="11">
        <v>42718</v>
      </c>
      <c r="M1332" s="12" t="s">
        <v>18</v>
      </c>
      <c r="N1332" s="145">
        <f>IF($F1332=dane!$B$8,6743+3,(IF($F1332=dane!$B$9,6743+4,(IF($F1332=dane!$B$10,6743+5,6743)))))</f>
        <v>6748</v>
      </c>
      <c r="O1332" s="124"/>
    </row>
    <row r="1333" spans="1:15" ht="45" x14ac:dyDescent="0.25">
      <c r="A1333" s="79">
        <f>IF(zgłoszenia[[#This Row],[ID]]&gt;0,A1332+1,"--")</f>
        <v>1328</v>
      </c>
      <c r="B1333" s="14" t="s">
        <v>41</v>
      </c>
      <c r="C1333" s="87">
        <v>23277</v>
      </c>
      <c r="D1333" s="13">
        <v>42702</v>
      </c>
      <c r="E1333" s="98" t="s">
        <v>2287</v>
      </c>
      <c r="F1333" s="12" t="s">
        <v>16</v>
      </c>
      <c r="G1333" s="12" t="s">
        <v>17</v>
      </c>
      <c r="H1333" s="99" t="s">
        <v>278</v>
      </c>
      <c r="I1333" s="100" t="s">
        <v>2288</v>
      </c>
      <c r="J1333" s="12">
        <v>1173</v>
      </c>
      <c r="K13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BOŚ.6743.1173.2016.IN</v>
      </c>
      <c r="L1333" s="11">
        <v>42745</v>
      </c>
      <c r="M1333" s="12" t="s">
        <v>21</v>
      </c>
      <c r="N1333" s="88">
        <f>IF($F1333=dane!$B$8,6743+3,(IF($F1333=dane!$B$9,6743+4,(IF($F1333=dane!$B$10,6743+5,6743)))))</f>
        <v>6743</v>
      </c>
      <c r="O1333" s="106"/>
    </row>
    <row r="1334" spans="1:15" ht="90" x14ac:dyDescent="0.25">
      <c r="A1334" s="79">
        <f>IF(zgłoszenia[[#This Row],[ID]]&gt;0,A1333+1,"--")</f>
        <v>1329</v>
      </c>
      <c r="B1334" s="14" t="s">
        <v>37</v>
      </c>
      <c r="C1334" s="87">
        <v>23278</v>
      </c>
      <c r="D1334" s="13">
        <v>42702</v>
      </c>
      <c r="E1334" s="98" t="s">
        <v>2289</v>
      </c>
      <c r="F1334" s="12" t="s">
        <v>81</v>
      </c>
      <c r="G1334" s="12" t="s">
        <v>28</v>
      </c>
      <c r="H1334" s="99" t="s">
        <v>129</v>
      </c>
      <c r="I1334" s="100" t="s">
        <v>2290</v>
      </c>
      <c r="J1334" s="12">
        <v>66</v>
      </c>
      <c r="K13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BOŚ.6748.66.2016.AŁ</v>
      </c>
      <c r="L1334" s="11">
        <v>42732</v>
      </c>
      <c r="M1334" s="12" t="s">
        <v>18</v>
      </c>
      <c r="N1334" s="88">
        <f>IF($F1334=dane!$B$8,6743+3,(IF($F1334=dane!$B$9,6743+4,(IF($F1334=dane!$B$10,6743+5,6743)))))</f>
        <v>6748</v>
      </c>
      <c r="O1334" s="106"/>
    </row>
    <row r="1335" spans="1:15" ht="60" x14ac:dyDescent="0.25">
      <c r="A1335" s="79">
        <f>IF(zgłoszenia[[#This Row],[ID]]&gt;0,A1334+1,"--")</f>
        <v>1330</v>
      </c>
      <c r="B1335" s="14" t="s">
        <v>209</v>
      </c>
      <c r="C1335" s="87">
        <v>23281</v>
      </c>
      <c r="D1335" s="13">
        <v>42702</v>
      </c>
      <c r="E1335" s="98" t="s">
        <v>999</v>
      </c>
      <c r="F1335" s="12" t="s">
        <v>16</v>
      </c>
      <c r="G1335" s="12" t="s">
        <v>28</v>
      </c>
      <c r="H1335" s="99" t="s">
        <v>28</v>
      </c>
      <c r="I1335" s="100" t="s">
        <v>244</v>
      </c>
      <c r="J1335" s="12">
        <v>1172</v>
      </c>
      <c r="K13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BOŚ.6743.1172.2016.SR</v>
      </c>
      <c r="L1335" s="11">
        <v>42752</v>
      </c>
      <c r="M1335" s="12" t="s">
        <v>18</v>
      </c>
      <c r="N1335" s="88">
        <f>IF($F1335=dane!$B$8,6743+3,(IF($F1335=dane!$B$9,6743+4,(IF($F1335=dane!$B$10,6743+5,6743)))))</f>
        <v>6743</v>
      </c>
      <c r="O1335" s="106"/>
    </row>
    <row r="1336" spans="1:15" ht="60" x14ac:dyDescent="0.25">
      <c r="A1336" s="79">
        <f>IF(zgłoszenia[[#This Row],[ID]]&gt;0,A1335+1,"--")</f>
        <v>1331</v>
      </c>
      <c r="B1336" s="14" t="s">
        <v>37</v>
      </c>
      <c r="C1336" s="87">
        <v>23284</v>
      </c>
      <c r="D1336" s="13">
        <v>42702</v>
      </c>
      <c r="E1336" s="98" t="s">
        <v>64</v>
      </c>
      <c r="F1336" s="12" t="s">
        <v>82</v>
      </c>
      <c r="G1336" s="12" t="s">
        <v>28</v>
      </c>
      <c r="H1336" s="99" t="s">
        <v>129</v>
      </c>
      <c r="I1336" s="100" t="s">
        <v>2291</v>
      </c>
      <c r="J1336" s="12">
        <v>171</v>
      </c>
      <c r="K13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BOŚ.6746.171.2016.AŁ</v>
      </c>
      <c r="L1336" s="11">
        <v>42725</v>
      </c>
      <c r="M1336" s="12" t="s">
        <v>18</v>
      </c>
      <c r="N1336" s="88">
        <f>IF($F1336=dane!$B$8,6743+3,(IF($F1336=dane!$B$9,6743+4,(IF($F1336=dane!$B$10,6743+5,6743)))))</f>
        <v>6746</v>
      </c>
      <c r="O1336" s="106"/>
    </row>
    <row r="1337" spans="1:15" ht="60" x14ac:dyDescent="0.25">
      <c r="A1337" s="79">
        <f>IF(zgłoszenia[[#This Row],[ID]]&gt;0,A1336+1,"--")</f>
        <v>1332</v>
      </c>
      <c r="B1337" s="14" t="s">
        <v>11</v>
      </c>
      <c r="C1337" s="87">
        <v>23297</v>
      </c>
      <c r="D1337" s="13">
        <v>42702</v>
      </c>
      <c r="E1337" s="98" t="s">
        <v>1792</v>
      </c>
      <c r="F1337" s="12" t="s">
        <v>22</v>
      </c>
      <c r="G1337" s="12" t="s">
        <v>23</v>
      </c>
      <c r="H1337" s="99" t="s">
        <v>2292</v>
      </c>
      <c r="I1337" s="100" t="s">
        <v>2293</v>
      </c>
      <c r="J1337" s="12">
        <v>1182</v>
      </c>
      <c r="K13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BOŚ.6743.1182.2016.AA</v>
      </c>
      <c r="L1337" s="11">
        <v>42755</v>
      </c>
      <c r="M1337" s="12" t="s">
        <v>21</v>
      </c>
      <c r="N1337" s="88">
        <f>IF($F1337=dane!$B$8,6743+3,(IF($F1337=dane!$B$9,6743+4,(IF($F1337=dane!$B$10,6743+5,6743)))))</f>
        <v>6743</v>
      </c>
      <c r="O1337" s="106"/>
    </row>
    <row r="1338" spans="1:15" ht="60" x14ac:dyDescent="0.25">
      <c r="A1338" s="79">
        <f>IF(zgłoszenia[[#This Row],[ID]]&gt;0,A1337+1,"--")</f>
        <v>1333</v>
      </c>
      <c r="B1338" s="14" t="s">
        <v>11</v>
      </c>
      <c r="C1338" s="87">
        <v>23420</v>
      </c>
      <c r="D1338" s="13">
        <v>42703</v>
      </c>
      <c r="E1338" s="98" t="s">
        <v>2294</v>
      </c>
      <c r="F1338" s="12" t="s">
        <v>16</v>
      </c>
      <c r="G1338" s="12" t="s">
        <v>29</v>
      </c>
      <c r="H1338" s="99" t="s">
        <v>2295</v>
      </c>
      <c r="I1338" s="100" t="s">
        <v>1823</v>
      </c>
      <c r="J1338" s="12">
        <v>1183</v>
      </c>
      <c r="K13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BOŚ.6743.1183.2016.AA</v>
      </c>
      <c r="L1338" s="11">
        <v>42723</v>
      </c>
      <c r="M1338" s="12" t="s">
        <v>18</v>
      </c>
      <c r="N1338" s="88">
        <f>IF($F1338=dane!$B$8,6743+3,(IF($F1338=dane!$B$9,6743+4,(IF($F1338=dane!$B$10,6743+5,6743)))))</f>
        <v>6743</v>
      </c>
      <c r="O1338" s="106"/>
    </row>
    <row r="1339" spans="1:15" ht="60" x14ac:dyDescent="0.25">
      <c r="A1339" s="79">
        <f>IF(zgłoszenia[[#This Row],[ID]]&gt;0,A1338+1,"--")</f>
        <v>1334</v>
      </c>
      <c r="B1339" s="14" t="s">
        <v>41</v>
      </c>
      <c r="C1339" s="87">
        <v>23432</v>
      </c>
      <c r="D1339" s="13">
        <v>42703</v>
      </c>
      <c r="E1339" s="98" t="s">
        <v>2296</v>
      </c>
      <c r="F1339" s="12" t="s">
        <v>82</v>
      </c>
      <c r="G1339" s="12" t="s">
        <v>17</v>
      </c>
      <c r="H1339" s="99" t="s">
        <v>2297</v>
      </c>
      <c r="I1339" s="100" t="s">
        <v>2298</v>
      </c>
      <c r="J1339" s="12">
        <v>172</v>
      </c>
      <c r="K13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BOŚ.6746.172.2016.IN</v>
      </c>
      <c r="L1339" s="11">
        <v>42745</v>
      </c>
      <c r="M1339" s="12" t="s">
        <v>18</v>
      </c>
      <c r="N1339" s="88">
        <f>IF($F1339=dane!$B$8,6743+3,(IF($F1339=dane!$B$9,6743+4,(IF($F1339=dane!$B$10,6743+5,6743)))))</f>
        <v>6746</v>
      </c>
      <c r="O1339" s="106"/>
    </row>
    <row r="1340" spans="1:15" ht="45" x14ac:dyDescent="0.25">
      <c r="A1340" s="79">
        <f>IF(zgłoszenia[[#This Row],[ID]]&gt;0,A1339+1,"--")</f>
        <v>1335</v>
      </c>
      <c r="B1340" s="14" t="s">
        <v>1178</v>
      </c>
      <c r="C1340" s="87">
        <v>23468</v>
      </c>
      <c r="D1340" s="13">
        <v>42704</v>
      </c>
      <c r="E1340" s="98" t="s">
        <v>2299</v>
      </c>
      <c r="F1340" s="12" t="s">
        <v>16</v>
      </c>
      <c r="G1340" s="12" t="s">
        <v>32</v>
      </c>
      <c r="H1340" s="99" t="s">
        <v>152</v>
      </c>
      <c r="I1340" s="100" t="s">
        <v>2300</v>
      </c>
      <c r="J1340" s="12">
        <v>1174</v>
      </c>
      <c r="K13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BOŚ.6743.1174.2016.EJ</v>
      </c>
      <c r="L1340" s="11">
        <v>42744</v>
      </c>
      <c r="M1340" s="12" t="s">
        <v>21</v>
      </c>
      <c r="N1340" s="88">
        <f>IF($F1340=dane!$B$8,6743+3,(IF($F1340=dane!$B$9,6743+4,(IF($F1340=dane!$B$10,6743+5,6743)))))</f>
        <v>6743</v>
      </c>
      <c r="O1340" s="106"/>
    </row>
    <row r="1341" spans="1:15" ht="60" x14ac:dyDescent="0.25">
      <c r="A1341" s="79">
        <f>IF(zgłoszenia[[#This Row],[ID]]&gt;0,A1340+1,"--")</f>
        <v>1336</v>
      </c>
      <c r="B1341" s="14" t="s">
        <v>1178</v>
      </c>
      <c r="C1341" s="87">
        <v>23486</v>
      </c>
      <c r="D1341" s="13">
        <v>42705</v>
      </c>
      <c r="E1341" s="98" t="s">
        <v>239</v>
      </c>
      <c r="F1341" s="12" t="s">
        <v>22</v>
      </c>
      <c r="G1341" s="12" t="s">
        <v>32</v>
      </c>
      <c r="H1341" s="99" t="s">
        <v>2301</v>
      </c>
      <c r="I1341" s="100" t="s">
        <v>2302</v>
      </c>
      <c r="J1341" s="12">
        <v>1175</v>
      </c>
      <c r="K13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BOŚ.6743.1175.2016.EJ</v>
      </c>
      <c r="L1341" s="11">
        <v>42765</v>
      </c>
      <c r="M1341" s="12" t="s">
        <v>18</v>
      </c>
      <c r="N1341" s="88">
        <f>IF($F1341=dane!$B$8,6743+3,(IF($F1341=dane!$B$9,6743+4,(IF($F1341=dane!$B$10,6743+5,6743)))))</f>
        <v>6743</v>
      </c>
      <c r="O1341" s="106"/>
    </row>
    <row r="1342" spans="1:15" ht="60" x14ac:dyDescent="0.25">
      <c r="A1342" s="79">
        <f>IF(zgłoszenia[[#This Row],[ID]]&gt;0,A1341+1,"--")</f>
        <v>1337</v>
      </c>
      <c r="B1342" s="14" t="s">
        <v>209</v>
      </c>
      <c r="C1342" s="87">
        <v>23528</v>
      </c>
      <c r="D1342" s="13">
        <v>42704</v>
      </c>
      <c r="E1342" s="98" t="s">
        <v>2303</v>
      </c>
      <c r="F1342" s="12" t="s">
        <v>16</v>
      </c>
      <c r="G1342" s="12" t="s">
        <v>29</v>
      </c>
      <c r="H1342" s="99" t="s">
        <v>29</v>
      </c>
      <c r="I1342" s="100" t="s">
        <v>2304</v>
      </c>
      <c r="J1342" s="12">
        <v>1179</v>
      </c>
      <c r="K13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BOŚ.6743.1179.2016.SR</v>
      </c>
      <c r="L1342" s="11">
        <v>42725</v>
      </c>
      <c r="M1342" s="12" t="s">
        <v>18</v>
      </c>
      <c r="N1342" s="88">
        <f>IF($F1342=dane!$B$8,6743+3,(IF($F1342=dane!$B$9,6743+4,(IF($F1342=dane!$B$10,6743+5,6743)))))</f>
        <v>6743</v>
      </c>
      <c r="O1342" s="106"/>
    </row>
    <row r="1343" spans="1:15" ht="60" x14ac:dyDescent="0.25">
      <c r="A1343" s="79">
        <f>IF(zgłoszenia[[#This Row],[ID]]&gt;0,A1342+1,"--")</f>
        <v>1338</v>
      </c>
      <c r="B1343" s="14" t="s">
        <v>209</v>
      </c>
      <c r="C1343" s="87">
        <v>23530</v>
      </c>
      <c r="D1343" s="13">
        <v>42704</v>
      </c>
      <c r="E1343" s="98" t="s">
        <v>2303</v>
      </c>
      <c r="F1343" s="12" t="s">
        <v>16</v>
      </c>
      <c r="G1343" s="12" t="s">
        <v>29</v>
      </c>
      <c r="H1343" s="99" t="s">
        <v>29</v>
      </c>
      <c r="I1343" s="100" t="s">
        <v>1357</v>
      </c>
      <c r="J1343" s="12">
        <v>1178</v>
      </c>
      <c r="K13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BOŚ.6743.1178.2016.SR</v>
      </c>
      <c r="L1343" s="11">
        <v>42725</v>
      </c>
      <c r="M1343" s="12" t="s">
        <v>18</v>
      </c>
      <c r="N1343" s="88">
        <f>IF($F1343=dane!$B$8,6743+3,(IF($F1343=dane!$B$9,6743+4,(IF($F1343=dane!$B$10,6743+5,6743)))))</f>
        <v>6743</v>
      </c>
      <c r="O1343" s="106"/>
    </row>
    <row r="1344" spans="1:15" ht="60" x14ac:dyDescent="0.25">
      <c r="A1344" s="79">
        <f>IF(zgłoszenia[[#This Row],[ID]]&gt;0,A1343+1,"--")</f>
        <v>1339</v>
      </c>
      <c r="B1344" s="14" t="s">
        <v>209</v>
      </c>
      <c r="C1344" s="87">
        <v>23532</v>
      </c>
      <c r="D1344" s="13">
        <v>42704</v>
      </c>
      <c r="E1344" s="98" t="s">
        <v>1717</v>
      </c>
      <c r="F1344" s="12" t="s">
        <v>16</v>
      </c>
      <c r="G1344" s="12" t="s">
        <v>29</v>
      </c>
      <c r="H1344" s="99" t="s">
        <v>29</v>
      </c>
      <c r="I1344" s="100" t="s">
        <v>1728</v>
      </c>
      <c r="J1344" s="12">
        <v>1177</v>
      </c>
      <c r="K13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BOŚ.6743.1177.2016.SR</v>
      </c>
      <c r="L1344" s="11">
        <v>42725</v>
      </c>
      <c r="M1344" s="12" t="s">
        <v>18</v>
      </c>
      <c r="N1344" s="88">
        <f>IF($F1344=dane!$B$8,6743+3,(IF($F1344=dane!$B$9,6743+4,(IF($F1344=dane!$B$10,6743+5,6743)))))</f>
        <v>6743</v>
      </c>
      <c r="O1344" s="106"/>
    </row>
    <row r="1345" spans="1:15" ht="60" x14ac:dyDescent="0.25">
      <c r="A1345" s="79">
        <f>IF(zgłoszenia[[#This Row],[ID]]&gt;0,A1344+1,"--")</f>
        <v>1340</v>
      </c>
      <c r="B1345" s="14" t="s">
        <v>209</v>
      </c>
      <c r="C1345" s="87">
        <v>23533</v>
      </c>
      <c r="D1345" s="13">
        <v>42704</v>
      </c>
      <c r="E1345" s="98" t="s">
        <v>1717</v>
      </c>
      <c r="F1345" s="12" t="s">
        <v>16</v>
      </c>
      <c r="G1345" s="12" t="s">
        <v>29</v>
      </c>
      <c r="H1345" s="99" t="s">
        <v>653</v>
      </c>
      <c r="I1345" s="100" t="s">
        <v>2305</v>
      </c>
      <c r="J1345" s="12">
        <v>1176</v>
      </c>
      <c r="K13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BOŚ.6743.1176.2016.SR</v>
      </c>
      <c r="L1345" s="11">
        <v>42734</v>
      </c>
      <c r="M1345" s="12" t="s">
        <v>18</v>
      </c>
      <c r="N1345" s="88">
        <f>IF($F1345=dane!$B$8,6743+3,(IF($F1345=dane!$B$9,6743+4,(IF($F1345=dane!$B$10,6743+5,6743)))))</f>
        <v>6743</v>
      </c>
      <c r="O1345" s="106"/>
    </row>
    <row r="1346" spans="1:15" ht="60" x14ac:dyDescent="0.25">
      <c r="A1346" s="79">
        <f>IF(zgłoszenia[[#This Row],[ID]]&gt;0,A1345+1,"--")</f>
        <v>1341</v>
      </c>
      <c r="B1346" s="14" t="s">
        <v>209</v>
      </c>
      <c r="C1346" s="87">
        <v>23487</v>
      </c>
      <c r="D1346" s="13">
        <v>42704</v>
      </c>
      <c r="E1346" s="98" t="s">
        <v>151</v>
      </c>
      <c r="F1346" s="12" t="s">
        <v>16</v>
      </c>
      <c r="G1346" s="12" t="s">
        <v>29</v>
      </c>
      <c r="H1346" s="99" t="s">
        <v>297</v>
      </c>
      <c r="I1346" s="100" t="s">
        <v>2306</v>
      </c>
      <c r="J1346" s="12">
        <v>1180</v>
      </c>
      <c r="K13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BOŚ.6743.1180.2016.SR</v>
      </c>
      <c r="L1346" s="11">
        <v>42723</v>
      </c>
      <c r="M1346" s="12" t="s">
        <v>18</v>
      </c>
      <c r="N1346" s="88">
        <f>IF($F1346=dane!$B$8,6743+3,(IF($F1346=dane!$B$9,6743+4,(IF($F1346=dane!$B$10,6743+5,6743)))))</f>
        <v>6743</v>
      </c>
      <c r="O1346" s="106"/>
    </row>
    <row r="1347" spans="1:15" ht="30" x14ac:dyDescent="0.25">
      <c r="A1347" s="79">
        <f>IF(zgłoszenia[[#This Row],[ID]]&gt;0,A1346+1,"--")</f>
        <v>1342</v>
      </c>
      <c r="B1347" s="14" t="s">
        <v>43</v>
      </c>
      <c r="C1347" s="87">
        <v>23527</v>
      </c>
      <c r="D1347" s="13">
        <v>42704</v>
      </c>
      <c r="E1347" s="98" t="s">
        <v>1717</v>
      </c>
      <c r="F1347" s="12" t="s">
        <v>16</v>
      </c>
      <c r="G1347" s="12" t="s">
        <v>29</v>
      </c>
      <c r="H1347" s="99" t="s">
        <v>614</v>
      </c>
      <c r="I1347" s="100" t="s">
        <v>2307</v>
      </c>
      <c r="J1347" s="12"/>
      <c r="K13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1347" s="11"/>
      <c r="M1347" s="12"/>
      <c r="N1347" s="88">
        <f>IF($F1347=dane!$B$8,6743+3,(IF($F1347=dane!$B$9,6743+4,(IF($F1347=dane!$B$10,6743+5,6743)))))</f>
        <v>6743</v>
      </c>
      <c r="O1347" s="106"/>
    </row>
    <row r="1348" spans="1:15" ht="30" x14ac:dyDescent="0.25">
      <c r="A1348" s="79">
        <f>IF(zgłoszenia[[#This Row],[ID]]&gt;0,A1347+1,"--")</f>
        <v>1343</v>
      </c>
      <c r="B1348" s="14" t="s">
        <v>43</v>
      </c>
      <c r="C1348" s="87">
        <v>23529</v>
      </c>
      <c r="D1348" s="13">
        <v>42704</v>
      </c>
      <c r="E1348" s="98" t="s">
        <v>1717</v>
      </c>
      <c r="F1348" s="12" t="s">
        <v>16</v>
      </c>
      <c r="G1348" s="12" t="s">
        <v>29</v>
      </c>
      <c r="H1348" s="99" t="s">
        <v>639</v>
      </c>
      <c r="I1348" s="100" t="s">
        <v>2308</v>
      </c>
      <c r="J1348" s="12"/>
      <c r="K13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1348" s="11"/>
      <c r="M1348" s="12"/>
      <c r="N1348" s="88">
        <f>IF($F1348=dane!$B$8,6743+3,(IF($F1348=dane!$B$9,6743+4,(IF($F1348=dane!$B$10,6743+5,6743)))))</f>
        <v>6743</v>
      </c>
      <c r="O1348" s="106"/>
    </row>
    <row r="1349" spans="1:15" ht="90" x14ac:dyDescent="0.25">
      <c r="A1349" s="79">
        <f>IF(zgłoszenia[[#This Row],[ID]]&gt;0,A1348+1,"--")</f>
        <v>1344</v>
      </c>
      <c r="B1349" s="14" t="s">
        <v>43</v>
      </c>
      <c r="C1349" s="87">
        <v>23531</v>
      </c>
      <c r="D1349" s="13">
        <v>42704</v>
      </c>
      <c r="E1349" s="98" t="s">
        <v>2309</v>
      </c>
      <c r="F1349" s="12" t="s">
        <v>16</v>
      </c>
      <c r="G1349" s="12" t="s">
        <v>29</v>
      </c>
      <c r="H1349" s="99" t="s">
        <v>29</v>
      </c>
      <c r="I1349" s="100" t="s">
        <v>2310</v>
      </c>
      <c r="J1349" s="12"/>
      <c r="K13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1349" s="11"/>
      <c r="M1349" s="12"/>
      <c r="N1349" s="88">
        <f>IF($F1349=dane!$B$8,6743+3,(IF($F1349=dane!$B$9,6743+4,(IF($F1349=dane!$B$10,6743+5,6743)))))</f>
        <v>6743</v>
      </c>
      <c r="O1349" s="106"/>
    </row>
    <row r="1350" spans="1:15" ht="60" x14ac:dyDescent="0.25">
      <c r="A1350" s="79">
        <f>IF(zgłoszenia[[#This Row],[ID]]&gt;0,A1349+1,"--")</f>
        <v>1345</v>
      </c>
      <c r="B1350" s="14" t="s">
        <v>41</v>
      </c>
      <c r="C1350" s="87">
        <v>23550</v>
      </c>
      <c r="D1350" s="13">
        <v>42705</v>
      </c>
      <c r="E1350" s="98" t="s">
        <v>2311</v>
      </c>
      <c r="F1350" s="12" t="s">
        <v>16</v>
      </c>
      <c r="G1350" s="12" t="s">
        <v>32</v>
      </c>
      <c r="H1350" s="99" t="s">
        <v>67</v>
      </c>
      <c r="I1350" s="100" t="s">
        <v>2312</v>
      </c>
      <c r="J1350" s="12">
        <v>1187</v>
      </c>
      <c r="K13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BOŚ.6743.1187.2016.IN</v>
      </c>
      <c r="L1350" s="11">
        <v>42734</v>
      </c>
      <c r="M1350" s="12" t="s">
        <v>18</v>
      </c>
      <c r="N1350" s="88">
        <f>IF($F1350=dane!$B$8,6743+3,(IF($F1350=dane!$B$9,6743+4,(IF($F1350=dane!$B$10,6743+5,6743)))))</f>
        <v>6743</v>
      </c>
      <c r="O1350" s="106"/>
    </row>
    <row r="1351" spans="1:15" ht="60" x14ac:dyDescent="0.25">
      <c r="A1351" s="79">
        <f>IF(zgłoszenia[[#This Row],[ID]]&gt;0,A1350+1,"--")</f>
        <v>1346</v>
      </c>
      <c r="B1351" s="14" t="s">
        <v>209</v>
      </c>
      <c r="C1351" s="87">
        <v>23488</v>
      </c>
      <c r="D1351" s="13">
        <v>42704</v>
      </c>
      <c r="E1351" s="98" t="s">
        <v>2313</v>
      </c>
      <c r="F1351" s="12" t="s">
        <v>27</v>
      </c>
      <c r="G1351" s="12" t="s">
        <v>23</v>
      </c>
      <c r="H1351" s="99" t="s">
        <v>1799</v>
      </c>
      <c r="I1351" s="100" t="s">
        <v>2314</v>
      </c>
      <c r="J1351" s="12">
        <v>1181</v>
      </c>
      <c r="K13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BOŚ.6743.1181.2016.SR</v>
      </c>
      <c r="L1351" s="11">
        <v>42734</v>
      </c>
      <c r="M1351" s="12" t="s">
        <v>18</v>
      </c>
      <c r="N1351" s="88">
        <f>IF($F1351=dane!$B$8,6743+3,(IF($F1351=dane!$B$9,6743+4,(IF($F1351=dane!$B$10,6743+5,6743)))))</f>
        <v>6743</v>
      </c>
      <c r="O1351" s="106"/>
    </row>
    <row r="1352" spans="1:15" ht="60" x14ac:dyDescent="0.25">
      <c r="A1352" s="79">
        <f>IF(zgłoszenia[[#This Row],[ID]]&gt;0,A1351+1,"--")</f>
        <v>1347</v>
      </c>
      <c r="B1352" s="14" t="s">
        <v>11</v>
      </c>
      <c r="C1352" s="87">
        <v>23433</v>
      </c>
      <c r="D1352" s="13">
        <v>42703</v>
      </c>
      <c r="E1352" s="98" t="s">
        <v>2097</v>
      </c>
      <c r="F1352" s="12" t="s">
        <v>80</v>
      </c>
      <c r="G1352" s="12" t="s">
        <v>23</v>
      </c>
      <c r="H1352" s="99" t="s">
        <v>23</v>
      </c>
      <c r="I1352" s="100" t="s">
        <v>2098</v>
      </c>
      <c r="J1352" s="12">
        <v>5</v>
      </c>
      <c r="K13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BOŚ.6747.5.2016.AA</v>
      </c>
      <c r="L1352" s="11">
        <v>42720</v>
      </c>
      <c r="M1352" s="12" t="s">
        <v>18</v>
      </c>
      <c r="N1352" s="88">
        <f>IF($F1352=dane!$B$8,6743+3,(IF($F1352=dane!$B$9,6743+4,(IF($F1352=dane!$B$10,6743+5,6743)))))</f>
        <v>6747</v>
      </c>
      <c r="O1352" s="106"/>
    </row>
    <row r="1353" spans="1:15" ht="60" x14ac:dyDescent="0.25">
      <c r="A1353" s="79">
        <f>IF(zgłoszenia[[#This Row],[ID]]&gt;0,A1352+1,"--")</f>
        <v>1348</v>
      </c>
      <c r="B1353" s="14" t="s">
        <v>41</v>
      </c>
      <c r="C1353" s="87">
        <v>23642</v>
      </c>
      <c r="D1353" s="13">
        <v>42705</v>
      </c>
      <c r="E1353" s="98" t="s">
        <v>2315</v>
      </c>
      <c r="F1353" s="12" t="s">
        <v>24</v>
      </c>
      <c r="G1353" s="12" t="s">
        <v>17</v>
      </c>
      <c r="H1353" s="99" t="s">
        <v>89</v>
      </c>
      <c r="I1353" s="100" t="s">
        <v>2316</v>
      </c>
      <c r="J1353" s="12">
        <v>1188</v>
      </c>
      <c r="K13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BOŚ.6743.1188.2016.IN</v>
      </c>
      <c r="L1353" s="11">
        <v>42734</v>
      </c>
      <c r="M1353" s="12" t="s">
        <v>18</v>
      </c>
      <c r="N1353" s="88">
        <f>IF($F1353=dane!$B$8,6743+3,(IF($F1353=dane!$B$9,6743+4,(IF($F1353=dane!$B$10,6743+5,6743)))))</f>
        <v>6743</v>
      </c>
      <c r="O1353" s="106"/>
    </row>
    <row r="1354" spans="1:15" ht="30" x14ac:dyDescent="0.25">
      <c r="A1354" s="79">
        <f>IF(zgłoszenia[[#This Row],[ID]]&gt;0,A1353+1,"--")</f>
        <v>1349</v>
      </c>
      <c r="B1354" s="14" t="s">
        <v>209</v>
      </c>
      <c r="C1354" s="87">
        <v>23651</v>
      </c>
      <c r="D1354" s="13">
        <v>42705</v>
      </c>
      <c r="E1354" s="98" t="s">
        <v>1049</v>
      </c>
      <c r="F1354" s="12" t="s">
        <v>16</v>
      </c>
      <c r="G1354" s="12" t="s">
        <v>29</v>
      </c>
      <c r="H1354" s="99" t="s">
        <v>406</v>
      </c>
      <c r="I1354" s="100" t="s">
        <v>2317</v>
      </c>
      <c r="J1354" s="12">
        <v>1184</v>
      </c>
      <c r="K13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BOŚ.6743.1184.2016.SR</v>
      </c>
      <c r="L1354" s="11">
        <v>42734</v>
      </c>
      <c r="M1354" s="12" t="s">
        <v>21</v>
      </c>
      <c r="N1354" s="88">
        <f>IF($F1354=dane!$B$8,6743+3,(IF($F1354=dane!$B$9,6743+4,(IF($F1354=dane!$B$10,6743+5,6743)))))</f>
        <v>6743</v>
      </c>
      <c r="O1354" s="106"/>
    </row>
    <row r="1355" spans="1:15" ht="60" x14ac:dyDescent="0.25">
      <c r="A1355" s="79">
        <f>IF(zgłoszenia[[#This Row],[ID]]&gt;0,A1354+1,"--")</f>
        <v>1350</v>
      </c>
      <c r="B1355" s="14" t="s">
        <v>209</v>
      </c>
      <c r="C1355" s="87">
        <v>23653</v>
      </c>
      <c r="D1355" s="13">
        <v>42705</v>
      </c>
      <c r="E1355" s="98" t="s">
        <v>239</v>
      </c>
      <c r="F1355" s="12" t="s">
        <v>22</v>
      </c>
      <c r="G1355" s="12" t="s">
        <v>31</v>
      </c>
      <c r="H1355" s="99" t="s">
        <v>254</v>
      </c>
      <c r="I1355" s="100" t="s">
        <v>2318</v>
      </c>
      <c r="J1355" s="12">
        <v>1185</v>
      </c>
      <c r="K13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BOŚ.6743.1185.2016.SR</v>
      </c>
      <c r="L1355" s="11">
        <v>42713</v>
      </c>
      <c r="M1355" s="12" t="s">
        <v>18</v>
      </c>
      <c r="N1355" s="88">
        <f>IF($F1355=dane!$B$8,6743+3,(IF($F1355=dane!$B$9,6743+4,(IF($F1355=dane!$B$10,6743+5,6743)))))</f>
        <v>6743</v>
      </c>
      <c r="O1355" s="106"/>
    </row>
    <row r="1356" spans="1:15" ht="60" x14ac:dyDescent="0.25">
      <c r="A1356" s="79">
        <f>IF(zgłoszenia[[#This Row],[ID]]&gt;0,A1355+1,"--")</f>
        <v>1351</v>
      </c>
      <c r="B1356" s="14" t="s">
        <v>1178</v>
      </c>
      <c r="C1356" s="87">
        <v>23673</v>
      </c>
      <c r="D1356" s="13">
        <v>42705</v>
      </c>
      <c r="E1356" s="98" t="s">
        <v>2319</v>
      </c>
      <c r="F1356" s="12" t="s">
        <v>22</v>
      </c>
      <c r="G1356" s="12" t="s">
        <v>32</v>
      </c>
      <c r="H1356" s="99" t="s">
        <v>67</v>
      </c>
      <c r="I1356" s="100" t="s">
        <v>2320</v>
      </c>
      <c r="J1356" s="12">
        <v>1186</v>
      </c>
      <c r="K13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BOŚ.6743.1186.2016.EJ</v>
      </c>
      <c r="L1356" s="11">
        <v>42723</v>
      </c>
      <c r="M1356" s="12" t="s">
        <v>18</v>
      </c>
      <c r="N1356" s="88">
        <f>IF($F1356=dane!$B$8,6743+3,(IF($F1356=dane!$B$9,6743+4,(IF($F1356=dane!$B$10,6743+5,6743)))))</f>
        <v>6743</v>
      </c>
      <c r="O1356" s="106"/>
    </row>
    <row r="1357" spans="1:15" ht="60" x14ac:dyDescent="0.25">
      <c r="A1357" s="79">
        <f>IF(zgłoszenia[[#This Row],[ID]]&gt;0,A1356+1,"--")</f>
        <v>1352</v>
      </c>
      <c r="B1357" s="14" t="s">
        <v>37</v>
      </c>
      <c r="C1357" s="87">
        <v>23696</v>
      </c>
      <c r="D1357" s="13">
        <v>42706</v>
      </c>
      <c r="E1357" s="98" t="s">
        <v>126</v>
      </c>
      <c r="F1357" s="12" t="s">
        <v>16</v>
      </c>
      <c r="G1357" s="12" t="s">
        <v>28</v>
      </c>
      <c r="H1357" s="99" t="s">
        <v>76</v>
      </c>
      <c r="I1357" s="100" t="s">
        <v>2321</v>
      </c>
      <c r="J1357" s="12">
        <v>1196</v>
      </c>
      <c r="K13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BOŚ.6743.1196.2016.AŁ</v>
      </c>
      <c r="L1357" s="11">
        <v>42732</v>
      </c>
      <c r="M1357" s="12" t="s">
        <v>18</v>
      </c>
      <c r="N1357" s="88">
        <f>IF($F1357=dane!$B$8,6743+3,(IF($F1357=dane!$B$9,6743+4,(IF($F1357=dane!$B$10,6743+5,6743)))))</f>
        <v>6743</v>
      </c>
      <c r="O1357" s="106"/>
    </row>
    <row r="1358" spans="1:15" ht="30" x14ac:dyDescent="0.25">
      <c r="A1358" s="79">
        <f>IF(zgłoszenia[[#This Row],[ID]]&gt;0,A1357+1,"--")</f>
        <v>1353</v>
      </c>
      <c r="B1358" s="14" t="s">
        <v>41</v>
      </c>
      <c r="C1358" s="87">
        <v>23705</v>
      </c>
      <c r="D1358" s="13">
        <v>42706</v>
      </c>
      <c r="E1358" s="98" t="s">
        <v>1341</v>
      </c>
      <c r="F1358" s="12" t="s">
        <v>16</v>
      </c>
      <c r="G1358" s="12" t="s">
        <v>32</v>
      </c>
      <c r="H1358" s="99" t="s">
        <v>1346</v>
      </c>
      <c r="I1358" s="100" t="s">
        <v>2322</v>
      </c>
      <c r="J1358" s="12">
        <v>1189</v>
      </c>
      <c r="K13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BOŚ.6743.1189.2016.IN</v>
      </c>
      <c r="L1358" s="11">
        <v>42716</v>
      </c>
      <c r="M1358" s="12" t="s">
        <v>2001</v>
      </c>
      <c r="N1358" s="88">
        <f>IF($F1358=dane!$B$8,6743+3,(IF($F1358=dane!$B$9,6743+4,(IF($F1358=dane!$B$10,6743+5,6743)))))</f>
        <v>6743</v>
      </c>
      <c r="O1358" s="106"/>
    </row>
    <row r="1359" spans="1:15" ht="60" x14ac:dyDescent="0.25">
      <c r="A1359" s="79">
        <f>IF(zgłoszenia[[#This Row],[ID]]&gt;0,A1358+1,"--")</f>
        <v>1354</v>
      </c>
      <c r="B1359" s="14" t="s">
        <v>209</v>
      </c>
      <c r="C1359" s="87">
        <v>23713</v>
      </c>
      <c r="D1359" s="13">
        <v>42706</v>
      </c>
      <c r="E1359" s="98" t="s">
        <v>2323</v>
      </c>
      <c r="F1359" s="12" t="s">
        <v>16</v>
      </c>
      <c r="G1359" s="12" t="s">
        <v>31</v>
      </c>
      <c r="H1359" s="99" t="s">
        <v>31</v>
      </c>
      <c r="I1359" s="100" t="s">
        <v>2324</v>
      </c>
      <c r="J1359" s="12">
        <v>1192</v>
      </c>
      <c r="K13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BOŚ.6743.1192.2016.SR</v>
      </c>
      <c r="L1359" s="11">
        <v>42723</v>
      </c>
      <c r="M1359" s="12" t="s">
        <v>18</v>
      </c>
      <c r="N1359" s="88">
        <f>IF($F1359=dane!$B$8,6743+3,(IF($F1359=dane!$B$9,6743+4,(IF($F1359=dane!$B$10,6743+5,6743)))))</f>
        <v>6743</v>
      </c>
      <c r="O1359" s="106"/>
    </row>
    <row r="1360" spans="1:15" ht="60" x14ac:dyDescent="0.25">
      <c r="A1360" s="79">
        <f>IF(zgłoszenia[[#This Row],[ID]]&gt;0,A1359+1,"--")</f>
        <v>1355</v>
      </c>
      <c r="B1360" s="14" t="s">
        <v>37</v>
      </c>
      <c r="C1360" s="87">
        <v>23726</v>
      </c>
      <c r="D1360" s="13">
        <v>42706</v>
      </c>
      <c r="E1360" s="98" t="s">
        <v>2325</v>
      </c>
      <c r="F1360" s="12" t="s">
        <v>16</v>
      </c>
      <c r="G1360" s="12" t="s">
        <v>28</v>
      </c>
      <c r="H1360" s="99" t="s">
        <v>28</v>
      </c>
      <c r="I1360" s="100" t="s">
        <v>2326</v>
      </c>
      <c r="J1360" s="12">
        <v>1197</v>
      </c>
      <c r="K13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BOŚ.6743.1197.2016.AŁ</v>
      </c>
      <c r="L1360" s="11">
        <v>42732</v>
      </c>
      <c r="M1360" s="12" t="s">
        <v>18</v>
      </c>
      <c r="N1360" s="88">
        <f>IF($F1360=dane!$B$8,6743+3,(IF($F1360=dane!$B$9,6743+4,(IF($F1360=dane!$B$10,6743+5,6743)))))</f>
        <v>6743</v>
      </c>
      <c r="O1360" s="106"/>
    </row>
    <row r="1361" spans="1:15" ht="60" x14ac:dyDescent="0.25">
      <c r="A1361" s="79">
        <f>IF(zgłoszenia[[#This Row],[ID]]&gt;0,A1360+1,"--")</f>
        <v>1356</v>
      </c>
      <c r="B1361" s="14" t="s">
        <v>209</v>
      </c>
      <c r="C1361" s="87">
        <v>23841</v>
      </c>
      <c r="D1361" s="13">
        <v>42709</v>
      </c>
      <c r="E1361" s="98" t="s">
        <v>151</v>
      </c>
      <c r="F1361" s="12" t="s">
        <v>16</v>
      </c>
      <c r="G1361" s="12" t="s">
        <v>28</v>
      </c>
      <c r="H1361" s="99" t="s">
        <v>155</v>
      </c>
      <c r="I1361" s="100" t="s">
        <v>2327</v>
      </c>
      <c r="J1361" s="12">
        <v>1193</v>
      </c>
      <c r="K13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BOŚ.6743.1193.2016.SR</v>
      </c>
      <c r="L1361" s="11">
        <v>42733</v>
      </c>
      <c r="M1361" s="12" t="s">
        <v>18</v>
      </c>
      <c r="N1361" s="88">
        <f>IF($F1361=dane!$B$8,6743+3,(IF($F1361=dane!$B$9,6743+4,(IF($F1361=dane!$B$10,6743+5,6743)))))</f>
        <v>6743</v>
      </c>
      <c r="O1361" s="106"/>
    </row>
    <row r="1362" spans="1:15" ht="60" x14ac:dyDescent="0.25">
      <c r="A1362" s="79">
        <f>IF(zgłoszenia[[#This Row],[ID]]&gt;0,A1361+1,"--")</f>
        <v>1357</v>
      </c>
      <c r="B1362" s="14" t="s">
        <v>209</v>
      </c>
      <c r="C1362" s="87">
        <v>23853</v>
      </c>
      <c r="D1362" s="13">
        <v>42709</v>
      </c>
      <c r="E1362" s="98" t="s">
        <v>2328</v>
      </c>
      <c r="F1362" s="12" t="s">
        <v>81</v>
      </c>
      <c r="G1362" s="12" t="s">
        <v>28</v>
      </c>
      <c r="H1362" s="99" t="s">
        <v>76</v>
      </c>
      <c r="I1362" s="100" t="s">
        <v>2329</v>
      </c>
      <c r="J1362" s="12">
        <v>67</v>
      </c>
      <c r="K13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BOŚ.6748.67.2016.SR</v>
      </c>
      <c r="L1362" s="11">
        <v>42734</v>
      </c>
      <c r="M1362" s="12" t="s">
        <v>18</v>
      </c>
      <c r="N1362" s="88">
        <f>IF($F1362=dane!$B$8,6743+3,(IF($F1362=dane!$B$9,6743+4,(IF($F1362=dane!$B$10,6743+5,6743)))))</f>
        <v>6748</v>
      </c>
      <c r="O1362" s="106"/>
    </row>
    <row r="1363" spans="1:15" ht="60" x14ac:dyDescent="0.25">
      <c r="A1363" s="79">
        <f>IF(zgłoszenia[[#This Row],[ID]]&gt;0,A1362+1,"--")</f>
        <v>1358</v>
      </c>
      <c r="B1363" s="14" t="s">
        <v>37</v>
      </c>
      <c r="C1363" s="87">
        <v>23994</v>
      </c>
      <c r="D1363" s="13">
        <v>42710</v>
      </c>
      <c r="E1363" s="98" t="s">
        <v>2330</v>
      </c>
      <c r="F1363" s="12" t="s">
        <v>16</v>
      </c>
      <c r="G1363" s="12" t="s">
        <v>17</v>
      </c>
      <c r="H1363" s="99" t="s">
        <v>1102</v>
      </c>
      <c r="I1363" s="100" t="s">
        <v>1103</v>
      </c>
      <c r="J1363" s="12">
        <v>1198</v>
      </c>
      <c r="K13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BOŚ.6743.1198.2016.AŁ</v>
      </c>
      <c r="L1363" s="157">
        <v>42740</v>
      </c>
      <c r="M1363" s="12" t="s">
        <v>18</v>
      </c>
      <c r="N1363" s="88">
        <f>IF($F1363=dane!$B$8,6743+3,(IF($F1363=dane!$B$9,6743+4,(IF($F1363=dane!$B$10,6743+5,6743)))))</f>
        <v>6743</v>
      </c>
      <c r="O1363" s="106"/>
    </row>
    <row r="1364" spans="1:15" ht="60" x14ac:dyDescent="0.25">
      <c r="A1364" s="79">
        <f>IF(zgłoszenia[[#This Row],[ID]]&gt;0,A1363+1,"--")</f>
        <v>1359</v>
      </c>
      <c r="B1364" s="14" t="s">
        <v>42</v>
      </c>
      <c r="C1364" s="87">
        <v>24014</v>
      </c>
      <c r="D1364" s="13">
        <v>42710</v>
      </c>
      <c r="E1364" s="98" t="s">
        <v>2331</v>
      </c>
      <c r="F1364" s="12" t="s">
        <v>16</v>
      </c>
      <c r="G1364" s="12" t="s">
        <v>31</v>
      </c>
      <c r="H1364" s="99" t="s">
        <v>31</v>
      </c>
      <c r="I1364" s="100" t="s">
        <v>2332</v>
      </c>
      <c r="J1364" s="12">
        <v>1191</v>
      </c>
      <c r="K13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BOŚ.6743.1191.2016.MS</v>
      </c>
      <c r="L1364" s="11">
        <v>42731</v>
      </c>
      <c r="M1364" s="12" t="s">
        <v>18</v>
      </c>
      <c r="N1364" s="88">
        <f>IF($F1364=dane!$B$8,6743+3,(IF($F1364=dane!$B$9,6743+4,(IF($F1364=dane!$B$10,6743+5,6743)))))</f>
        <v>6743</v>
      </c>
      <c r="O1364" s="106"/>
    </row>
    <row r="1365" spans="1:15" ht="60" x14ac:dyDescent="0.25">
      <c r="A1365" s="79">
        <f>IF(zgłoszenia[[#This Row],[ID]]&gt;0,A1364+1,"--")</f>
        <v>1360</v>
      </c>
      <c r="B1365" s="14" t="s">
        <v>37</v>
      </c>
      <c r="C1365" s="87">
        <v>24016</v>
      </c>
      <c r="D1365" s="13">
        <v>42710</v>
      </c>
      <c r="E1365" s="98" t="s">
        <v>2333</v>
      </c>
      <c r="F1365" s="12" t="s">
        <v>27</v>
      </c>
      <c r="G1365" s="12" t="s">
        <v>17</v>
      </c>
      <c r="H1365" s="99" t="s">
        <v>96</v>
      </c>
      <c r="I1365" s="100" t="s">
        <v>976</v>
      </c>
      <c r="J1365" s="12">
        <v>1199</v>
      </c>
      <c r="K13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BOŚ.6743.1199.2016.AŁ</v>
      </c>
      <c r="L1365" s="11">
        <v>42734</v>
      </c>
      <c r="M1365" s="12" t="s">
        <v>18</v>
      </c>
      <c r="N1365" s="88">
        <f>IF($F1365=dane!$B$8,6743+3,(IF($F1365=dane!$B$9,6743+4,(IF($F1365=dane!$B$10,6743+5,6743)))))</f>
        <v>6743</v>
      </c>
      <c r="O1365" s="106"/>
    </row>
    <row r="1366" spans="1:15" ht="60" x14ac:dyDescent="0.25">
      <c r="A1366" s="79">
        <f>IF(zgłoszenia[[#This Row],[ID]]&gt;0,A1365+1,"--")</f>
        <v>1361</v>
      </c>
      <c r="B1366" s="14" t="s">
        <v>42</v>
      </c>
      <c r="C1366" s="87">
        <v>24076</v>
      </c>
      <c r="D1366" s="13">
        <v>42711</v>
      </c>
      <c r="E1366" s="98" t="s">
        <v>2334</v>
      </c>
      <c r="F1366" s="12" t="s">
        <v>16</v>
      </c>
      <c r="G1366" s="12" t="s">
        <v>31</v>
      </c>
      <c r="H1366" s="99" t="s">
        <v>254</v>
      </c>
      <c r="I1366" s="100" t="s">
        <v>2086</v>
      </c>
      <c r="J1366" s="12">
        <v>1184</v>
      </c>
      <c r="K13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BOŚ.6743.1184.2016.MS</v>
      </c>
      <c r="L1366" s="11">
        <v>42724</v>
      </c>
      <c r="M1366" s="12" t="s">
        <v>18</v>
      </c>
      <c r="N1366" s="88">
        <f>IF($F1366=dane!$B$8,6743+3,(IF($F1366=dane!$B$9,6743+4,(IF($F1366=dane!$B$10,6743+5,6743)))))</f>
        <v>6743</v>
      </c>
      <c r="O1366" s="106"/>
    </row>
    <row r="1367" spans="1:15" ht="60" x14ac:dyDescent="0.25">
      <c r="A1367" s="79">
        <f>IF(zgłoszenia[[#This Row],[ID]]&gt;0,A1366+1,"--")</f>
        <v>1362</v>
      </c>
      <c r="B1367" s="14" t="s">
        <v>1178</v>
      </c>
      <c r="C1367" s="87">
        <v>24153</v>
      </c>
      <c r="D1367" s="13">
        <v>42712</v>
      </c>
      <c r="E1367" s="98" t="s">
        <v>2335</v>
      </c>
      <c r="F1367" s="12" t="s">
        <v>16</v>
      </c>
      <c r="G1367" s="12" t="s">
        <v>32</v>
      </c>
      <c r="H1367" s="99" t="s">
        <v>32</v>
      </c>
      <c r="I1367" s="100" t="s">
        <v>2336</v>
      </c>
      <c r="J1367" s="12">
        <v>1195</v>
      </c>
      <c r="K13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BOŚ.6743.1195.2016.EJ</v>
      </c>
      <c r="L1367" s="11">
        <v>42731</v>
      </c>
      <c r="M1367" s="12" t="s">
        <v>18</v>
      </c>
      <c r="N1367" s="88">
        <f>IF($F1367=dane!$B$8,6743+3,(IF($F1367=dane!$B$9,6743+4,(IF($F1367=dane!$B$10,6743+5,6743)))))</f>
        <v>6743</v>
      </c>
      <c r="O1367" s="106"/>
    </row>
    <row r="1368" spans="1:15" ht="30" x14ac:dyDescent="0.25">
      <c r="A1368" s="79">
        <f>IF(zgłoszenia[[#This Row],[ID]]&gt;0,A1367+1,"--")</f>
        <v>1363</v>
      </c>
      <c r="B1368" s="14" t="s">
        <v>209</v>
      </c>
      <c r="C1368" s="87">
        <v>24180</v>
      </c>
      <c r="D1368" s="13">
        <v>42712</v>
      </c>
      <c r="E1368" s="98" t="s">
        <v>64</v>
      </c>
      <c r="F1368" s="12" t="s">
        <v>82</v>
      </c>
      <c r="G1368" s="12" t="s">
        <v>28</v>
      </c>
      <c r="H1368" s="99" t="s">
        <v>129</v>
      </c>
      <c r="I1368" s="100" t="s">
        <v>922</v>
      </c>
      <c r="J1368" s="12">
        <v>173</v>
      </c>
      <c r="K13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BOŚ.6746.173.2016.SR</v>
      </c>
      <c r="L1368" s="11">
        <v>42745</v>
      </c>
      <c r="M1368" s="155" t="s">
        <v>21</v>
      </c>
      <c r="N1368" s="145">
        <f>IF($F1368=dane!$B$8,6743+3,(IF($F1368=dane!$B$9,6743+4,(IF($F1368=dane!$B$10,6743+5,6743)))))</f>
        <v>6746</v>
      </c>
      <c r="O1368" s="124"/>
    </row>
    <row r="1369" spans="1:15" ht="60" x14ac:dyDescent="0.25">
      <c r="A1369" s="79">
        <f>IF(zgłoszenia[[#This Row],[ID]]&gt;0,A1368+1,"--")</f>
        <v>1364</v>
      </c>
      <c r="B1369" s="14" t="s">
        <v>209</v>
      </c>
      <c r="C1369" s="87">
        <v>24267</v>
      </c>
      <c r="D1369" s="13">
        <v>42713</v>
      </c>
      <c r="E1369" s="98" t="s">
        <v>936</v>
      </c>
      <c r="F1369" s="12" t="s">
        <v>22</v>
      </c>
      <c r="G1369" s="12" t="s">
        <v>28</v>
      </c>
      <c r="H1369" s="99" t="s">
        <v>155</v>
      </c>
      <c r="I1369" s="100" t="s">
        <v>2337</v>
      </c>
      <c r="J1369" s="12">
        <v>1210</v>
      </c>
      <c r="K13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BOŚ.6743.1210.2016.SR</v>
      </c>
      <c r="L1369" s="11">
        <v>42725</v>
      </c>
      <c r="M1369" s="12" t="s">
        <v>18</v>
      </c>
      <c r="N1369" s="88">
        <f>IF($F1369=dane!$B$8,6743+3,(IF($F1369=dane!$B$9,6743+4,(IF($F1369=dane!$B$10,6743+5,6743)))))</f>
        <v>6743</v>
      </c>
      <c r="O1369" s="106"/>
    </row>
    <row r="1370" spans="1:15" ht="60" x14ac:dyDescent="0.25">
      <c r="A1370" s="79">
        <f>IF(zgłoszenia[[#This Row],[ID]]&gt;0,A1369+1,"--")</f>
        <v>1365</v>
      </c>
      <c r="B1370" s="14" t="s">
        <v>37</v>
      </c>
      <c r="C1370" s="87">
        <v>24280</v>
      </c>
      <c r="D1370" s="13">
        <v>42716</v>
      </c>
      <c r="E1370" s="98" t="s">
        <v>2338</v>
      </c>
      <c r="F1370" s="12" t="s">
        <v>16</v>
      </c>
      <c r="G1370" s="12" t="s">
        <v>28</v>
      </c>
      <c r="H1370" s="99" t="s">
        <v>28</v>
      </c>
      <c r="I1370" s="100" t="s">
        <v>2339</v>
      </c>
      <c r="J1370" s="12">
        <v>1200</v>
      </c>
      <c r="K13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BOŚ.6743.1200.2016.AŁ</v>
      </c>
      <c r="L1370" s="11">
        <v>42734</v>
      </c>
      <c r="M1370" s="12" t="s">
        <v>18</v>
      </c>
      <c r="N1370" s="88">
        <f>IF($F1370=dane!$B$8,6743+3,(IF($F1370=dane!$B$9,6743+4,(IF($F1370=dane!$B$10,6743+5,6743)))))</f>
        <v>6743</v>
      </c>
      <c r="O1370" s="106"/>
    </row>
    <row r="1371" spans="1:15" ht="60" x14ac:dyDescent="0.25">
      <c r="A1371" s="79">
        <f>IF(zgłoszenia[[#This Row],[ID]]&gt;0,A1370+1,"--")</f>
        <v>1366</v>
      </c>
      <c r="B1371" s="14" t="s">
        <v>209</v>
      </c>
      <c r="C1371" s="87">
        <v>24287</v>
      </c>
      <c r="D1371" s="13">
        <v>42716</v>
      </c>
      <c r="E1371" s="98" t="s">
        <v>2340</v>
      </c>
      <c r="F1371" s="12" t="s">
        <v>16</v>
      </c>
      <c r="G1371" s="12" t="s">
        <v>28</v>
      </c>
      <c r="H1371" s="99" t="s">
        <v>2229</v>
      </c>
      <c r="I1371" s="100" t="s">
        <v>2341</v>
      </c>
      <c r="J1371" s="12">
        <v>1211</v>
      </c>
      <c r="K13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BOŚ.6743.1211.2016.SR</v>
      </c>
      <c r="L1371" s="11">
        <v>42725</v>
      </c>
      <c r="M1371" s="12" t="s">
        <v>18</v>
      </c>
      <c r="N1371" s="88">
        <f>IF($F1371=dane!$B$8,6743+3,(IF($F1371=dane!$B$9,6743+4,(IF($F1371=dane!$B$10,6743+5,6743)))))</f>
        <v>6743</v>
      </c>
      <c r="O1371" s="106"/>
    </row>
    <row r="1372" spans="1:15" ht="90" x14ac:dyDescent="0.25">
      <c r="A1372" s="79">
        <f>IF(zgłoszenia[[#This Row],[ID]]&gt;0,A1371+1,"--")</f>
        <v>1367</v>
      </c>
      <c r="B1372" s="14" t="s">
        <v>42</v>
      </c>
      <c r="C1372" s="87">
        <v>24405</v>
      </c>
      <c r="D1372" s="13">
        <v>42716</v>
      </c>
      <c r="E1372" s="98" t="s">
        <v>2343</v>
      </c>
      <c r="F1372" s="12" t="s">
        <v>16</v>
      </c>
      <c r="G1372" s="12" t="s">
        <v>31</v>
      </c>
      <c r="H1372" s="99" t="s">
        <v>410</v>
      </c>
      <c r="I1372" s="100" t="s">
        <v>2344</v>
      </c>
      <c r="J1372" s="12">
        <v>1206</v>
      </c>
      <c r="K13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BOŚ.6743.1206.2016.MS</v>
      </c>
      <c r="L1372" s="11">
        <v>42739</v>
      </c>
      <c r="M1372" s="12" t="s">
        <v>18</v>
      </c>
      <c r="N1372" s="88">
        <f>IF($F1372=dane!$B$8,6743+3,(IF($F1372=dane!$B$9,6743+4,(IF($F1372=dane!$B$10,6743+5,6743)))))</f>
        <v>6743</v>
      </c>
      <c r="O1372" s="106"/>
    </row>
    <row r="1373" spans="1:15" ht="60" x14ac:dyDescent="0.25">
      <c r="A1373" s="79">
        <f>IF(zgłoszenia[[#This Row],[ID]]&gt;0,A1372+1,"--")</f>
        <v>1368</v>
      </c>
      <c r="B1373" s="14" t="s">
        <v>37</v>
      </c>
      <c r="C1373" s="87">
        <v>24409</v>
      </c>
      <c r="D1373" s="13">
        <v>42716</v>
      </c>
      <c r="E1373" s="98" t="s">
        <v>2345</v>
      </c>
      <c r="F1373" s="12" t="s">
        <v>16</v>
      </c>
      <c r="G1373" s="12" t="s">
        <v>29</v>
      </c>
      <c r="H1373" s="99" t="s">
        <v>1819</v>
      </c>
      <c r="I1373" s="100" t="s">
        <v>2346</v>
      </c>
      <c r="J1373" s="12">
        <v>1201</v>
      </c>
      <c r="K13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BOŚ.6743.1201.2016.AŁ</v>
      </c>
      <c r="L1373" s="11">
        <v>42745</v>
      </c>
      <c r="M1373" s="12" t="s">
        <v>18</v>
      </c>
      <c r="N1373" s="88">
        <f>IF($F1373=dane!$B$8,6743+3,(IF($F1373=dane!$B$9,6743+4,(IF($F1373=dane!$B$10,6743+5,6743)))))</f>
        <v>6743</v>
      </c>
      <c r="O1373" s="106"/>
    </row>
    <row r="1374" spans="1:15" ht="60" x14ac:dyDescent="0.25">
      <c r="A1374" s="79">
        <f>IF(zgłoszenia[[#This Row],[ID]]&gt;0,A1373+1,"--")</f>
        <v>1369</v>
      </c>
      <c r="B1374" s="14" t="s">
        <v>37</v>
      </c>
      <c r="C1374" s="87">
        <v>24410</v>
      </c>
      <c r="D1374" s="13">
        <v>42716</v>
      </c>
      <c r="E1374" s="98" t="s">
        <v>2345</v>
      </c>
      <c r="F1374" s="12" t="s">
        <v>16</v>
      </c>
      <c r="G1374" s="12" t="s">
        <v>29</v>
      </c>
      <c r="H1374" s="99" t="s">
        <v>417</v>
      </c>
      <c r="I1374" s="100" t="s">
        <v>1508</v>
      </c>
      <c r="J1374" s="12">
        <v>1202</v>
      </c>
      <c r="K13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BOŚ.6743.1202.2016.AŁ</v>
      </c>
      <c r="L1374" s="11">
        <v>42745</v>
      </c>
      <c r="M1374" s="12" t="s">
        <v>18</v>
      </c>
      <c r="N1374" s="88">
        <f>IF($F1374=dane!$B$8,6743+3,(IF($F1374=dane!$B$9,6743+4,(IF($F1374=dane!$B$10,6743+5,6743)))))</f>
        <v>6743</v>
      </c>
      <c r="O1374" s="106"/>
    </row>
    <row r="1375" spans="1:15" ht="60" x14ac:dyDescent="0.25">
      <c r="A1375" s="79">
        <f>IF(zgłoszenia[[#This Row],[ID]]&gt;0,A1374+1,"--")</f>
        <v>1370</v>
      </c>
      <c r="B1375" s="14" t="s">
        <v>37</v>
      </c>
      <c r="C1375" s="87">
        <v>24411</v>
      </c>
      <c r="D1375" s="13">
        <v>42716</v>
      </c>
      <c r="E1375" s="98" t="s">
        <v>2345</v>
      </c>
      <c r="F1375" s="12" t="s">
        <v>16</v>
      </c>
      <c r="G1375" s="12" t="s">
        <v>29</v>
      </c>
      <c r="H1375" s="99" t="s">
        <v>1736</v>
      </c>
      <c r="I1375" s="100" t="s">
        <v>2347</v>
      </c>
      <c r="J1375" s="12">
        <v>1203</v>
      </c>
      <c r="K13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BOŚ.6743.1203.2016.AŁ</v>
      </c>
      <c r="L1375" s="11">
        <v>42745</v>
      </c>
      <c r="M1375" s="12" t="s">
        <v>18</v>
      </c>
      <c r="N1375" s="88">
        <f>IF($F1375=dane!$B$8,6743+3,(IF($F1375=dane!$B$9,6743+4,(IF($F1375=dane!$B$10,6743+5,6743)))))</f>
        <v>6743</v>
      </c>
      <c r="O1375" s="106"/>
    </row>
    <row r="1376" spans="1:15" ht="60" x14ac:dyDescent="0.25">
      <c r="A1376" s="79">
        <f>IF(zgłoszenia[[#This Row],[ID]]&gt;0,A1375+1,"--")</f>
        <v>1371</v>
      </c>
      <c r="B1376" s="14" t="s">
        <v>37</v>
      </c>
      <c r="C1376" s="87">
        <v>24412</v>
      </c>
      <c r="D1376" s="13">
        <v>42716</v>
      </c>
      <c r="E1376" s="98" t="s">
        <v>2345</v>
      </c>
      <c r="F1376" s="12" t="s">
        <v>16</v>
      </c>
      <c r="G1376" s="12" t="s">
        <v>29</v>
      </c>
      <c r="H1376" s="99" t="s">
        <v>2348</v>
      </c>
      <c r="I1376" s="100" t="s">
        <v>2349</v>
      </c>
      <c r="J1376" s="12">
        <v>1204</v>
      </c>
      <c r="K13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BOŚ.6743.1204.2016.AŁ</v>
      </c>
      <c r="L1376" s="11">
        <v>42758</v>
      </c>
      <c r="M1376" s="12" t="s">
        <v>18</v>
      </c>
      <c r="N1376" s="88">
        <f>IF($F1376=dane!$B$8,6743+3,(IF($F1376=dane!$B$9,6743+4,(IF($F1376=dane!$B$10,6743+5,6743)))))</f>
        <v>6743</v>
      </c>
      <c r="O1376" s="106"/>
    </row>
    <row r="1377" spans="1:15" ht="60" x14ac:dyDescent="0.25">
      <c r="A1377" s="79">
        <f>IF(zgłoszenia[[#This Row],[ID]]&gt;0,A1376+1,"--")</f>
        <v>1372</v>
      </c>
      <c r="B1377" s="14" t="s">
        <v>37</v>
      </c>
      <c r="C1377" s="87">
        <v>24413</v>
      </c>
      <c r="D1377" s="13">
        <v>42716</v>
      </c>
      <c r="E1377" s="98" t="s">
        <v>2345</v>
      </c>
      <c r="F1377" s="12" t="s">
        <v>16</v>
      </c>
      <c r="G1377" s="12" t="s">
        <v>29</v>
      </c>
      <c r="H1377" s="99" t="s">
        <v>625</v>
      </c>
      <c r="I1377" s="100" t="s">
        <v>2350</v>
      </c>
      <c r="J1377" s="12">
        <v>1205</v>
      </c>
      <c r="K13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BOŚ.6743.1205.2016.AŁ</v>
      </c>
      <c r="L1377" s="11">
        <v>42758</v>
      </c>
      <c r="M1377" s="12" t="s">
        <v>18</v>
      </c>
      <c r="N1377" s="88">
        <f>IF($F1377=dane!$B$8,6743+3,(IF($F1377=dane!$B$9,6743+4,(IF($F1377=dane!$B$10,6743+5,6743)))))</f>
        <v>6743</v>
      </c>
      <c r="O1377" s="106"/>
    </row>
    <row r="1378" spans="1:15" ht="60" x14ac:dyDescent="0.25">
      <c r="A1378" s="79">
        <f>IF(zgłoszenia[[#This Row],[ID]]&gt;0,A1377+1,"--")</f>
        <v>1373</v>
      </c>
      <c r="B1378" s="14" t="s">
        <v>37</v>
      </c>
      <c r="C1378" s="87">
        <v>24414</v>
      </c>
      <c r="D1378" s="13">
        <v>42716</v>
      </c>
      <c r="E1378" s="98" t="s">
        <v>2345</v>
      </c>
      <c r="F1378" s="12" t="s">
        <v>16</v>
      </c>
      <c r="G1378" s="12" t="s">
        <v>29</v>
      </c>
      <c r="H1378" s="99" t="s">
        <v>2351</v>
      </c>
      <c r="I1378" s="100" t="s">
        <v>2352</v>
      </c>
      <c r="J1378" s="12">
        <v>1206</v>
      </c>
      <c r="K13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BOŚ.6743.1206.2016.AŁ</v>
      </c>
      <c r="L1378" s="11">
        <v>42758</v>
      </c>
      <c r="M1378" s="12" t="s">
        <v>18</v>
      </c>
      <c r="N1378" s="88">
        <f>IF($F1378=dane!$B$8,6743+3,(IF($F1378=dane!$B$9,6743+4,(IF($F1378=dane!$B$10,6743+5,6743)))))</f>
        <v>6743</v>
      </c>
      <c r="O1378" s="106"/>
    </row>
    <row r="1379" spans="1:15" ht="60" x14ac:dyDescent="0.25">
      <c r="A1379" s="79">
        <f>IF(zgłoszenia[[#This Row],[ID]]&gt;0,A1378+1,"--")</f>
        <v>1374</v>
      </c>
      <c r="B1379" s="14" t="s">
        <v>37</v>
      </c>
      <c r="C1379" s="87">
        <v>24416</v>
      </c>
      <c r="D1379" s="13">
        <v>42716</v>
      </c>
      <c r="E1379" s="98" t="s">
        <v>2345</v>
      </c>
      <c r="F1379" s="12" t="s">
        <v>16</v>
      </c>
      <c r="G1379" s="12" t="s">
        <v>29</v>
      </c>
      <c r="H1379" s="99" t="s">
        <v>2353</v>
      </c>
      <c r="I1379" s="100" t="s">
        <v>2354</v>
      </c>
      <c r="J1379" s="12">
        <v>1207</v>
      </c>
      <c r="K13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BOŚ.6743.1207.2016.AŁ</v>
      </c>
      <c r="L1379" s="11">
        <v>42758</v>
      </c>
      <c r="M1379" s="12" t="s">
        <v>18</v>
      </c>
      <c r="N1379" s="88">
        <f>IF($F1379=dane!$B$8,6743+3,(IF($F1379=dane!$B$9,6743+4,(IF($F1379=dane!$B$10,6743+5,6743)))))</f>
        <v>6743</v>
      </c>
      <c r="O1379" s="106"/>
    </row>
    <row r="1380" spans="1:15" ht="30" x14ac:dyDescent="0.25">
      <c r="A1380" s="79">
        <f>IF(zgłoszenia[[#This Row],[ID]]&gt;0,A1379+1,"--")</f>
        <v>1375</v>
      </c>
      <c r="B1380" s="14" t="s">
        <v>209</v>
      </c>
      <c r="C1380" s="87">
        <v>24506</v>
      </c>
      <c r="D1380" s="13">
        <v>42718</v>
      </c>
      <c r="E1380" s="98" t="s">
        <v>64</v>
      </c>
      <c r="F1380" s="12" t="s">
        <v>82</v>
      </c>
      <c r="G1380" s="12" t="s">
        <v>25</v>
      </c>
      <c r="H1380" s="99" t="s">
        <v>449</v>
      </c>
      <c r="I1380" s="100" t="s">
        <v>2355</v>
      </c>
      <c r="J1380" s="12">
        <v>174</v>
      </c>
      <c r="K13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BOŚ.6746.174.2016.SR</v>
      </c>
      <c r="L1380" s="11">
        <v>42733</v>
      </c>
      <c r="M1380" s="12" t="s">
        <v>30</v>
      </c>
      <c r="N1380" s="88">
        <f>IF($F1380=dane!$B$8,6743+3,(IF($F1380=dane!$B$9,6743+4,(IF($F1380=dane!$B$10,6743+5,6743)))))</f>
        <v>6746</v>
      </c>
      <c r="O1380" s="106"/>
    </row>
    <row r="1381" spans="1:15" ht="45" x14ac:dyDescent="0.25">
      <c r="A1381" s="79">
        <f>IF(zgłoszenia[[#This Row],[ID]]&gt;0,A1380+1,"--")</f>
        <v>1376</v>
      </c>
      <c r="B1381" s="14" t="s">
        <v>209</v>
      </c>
      <c r="C1381" s="87">
        <v>24509</v>
      </c>
      <c r="D1381" s="13">
        <v>42718</v>
      </c>
      <c r="E1381" s="98" t="s">
        <v>2356</v>
      </c>
      <c r="F1381" s="12" t="s">
        <v>24</v>
      </c>
      <c r="G1381" s="12" t="s">
        <v>25</v>
      </c>
      <c r="H1381" s="99" t="s">
        <v>449</v>
      </c>
      <c r="I1381" s="100" t="s">
        <v>2357</v>
      </c>
      <c r="J1381" s="12">
        <v>1212</v>
      </c>
      <c r="K13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BOŚ.6743.1212.2016.SR</v>
      </c>
      <c r="L1381" s="11">
        <v>42725</v>
      </c>
      <c r="M1381" s="12" t="s">
        <v>21</v>
      </c>
      <c r="N1381" s="88">
        <f>IF($F1381=dane!$B$8,6743+3,(IF($F1381=dane!$B$9,6743+4,(IF($F1381=dane!$B$10,6743+5,6743)))))</f>
        <v>6743</v>
      </c>
      <c r="O1381" s="106"/>
    </row>
    <row r="1382" spans="1:15" ht="60" x14ac:dyDescent="0.25">
      <c r="A1382" s="79">
        <f>IF(zgłoszenia[[#This Row],[ID]]&gt;0,A1381+1,"--")</f>
        <v>1377</v>
      </c>
      <c r="B1382" s="14" t="s">
        <v>11</v>
      </c>
      <c r="C1382" s="87">
        <v>24471</v>
      </c>
      <c r="D1382" s="13">
        <v>42717</v>
      </c>
      <c r="E1382" s="98" t="s">
        <v>126</v>
      </c>
      <c r="F1382" s="12" t="s">
        <v>22</v>
      </c>
      <c r="G1382" s="12" t="s">
        <v>29</v>
      </c>
      <c r="H1382" s="99" t="s">
        <v>406</v>
      </c>
      <c r="I1382" s="100" t="s">
        <v>2317</v>
      </c>
      <c r="J1382" s="12">
        <v>1209</v>
      </c>
      <c r="K13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BOŚ.6743.1209.2016.AA</v>
      </c>
      <c r="L1382" s="11">
        <v>42746</v>
      </c>
      <c r="M1382" s="12" t="s">
        <v>18</v>
      </c>
      <c r="N1382" s="88">
        <f>IF($F1382=dane!$B$8,6743+3,(IF($F1382=dane!$B$9,6743+4,(IF($F1382=dane!$B$10,6743+5,6743)))))</f>
        <v>6743</v>
      </c>
      <c r="O1382" s="106"/>
    </row>
    <row r="1383" spans="1:15" ht="75" x14ac:dyDescent="0.25">
      <c r="A1383" s="79">
        <f>IF(zgłoszenia[[#This Row],[ID]]&gt;0,A1382+1,"--")</f>
        <v>1378</v>
      </c>
      <c r="B1383" s="14" t="s">
        <v>209</v>
      </c>
      <c r="C1383" s="87">
        <v>24578</v>
      </c>
      <c r="D1383" s="13">
        <v>42718</v>
      </c>
      <c r="E1383" s="98" t="s">
        <v>2358</v>
      </c>
      <c r="F1383" s="12" t="s">
        <v>16</v>
      </c>
      <c r="G1383" s="12" t="s">
        <v>25</v>
      </c>
      <c r="H1383" s="99" t="s">
        <v>300</v>
      </c>
      <c r="I1383" s="100" t="s">
        <v>2359</v>
      </c>
      <c r="J1383" s="12">
        <v>1219</v>
      </c>
      <c r="K13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BOŚ.6743.1219.2016.SR</v>
      </c>
      <c r="L1383" s="11">
        <v>42726</v>
      </c>
      <c r="M1383" s="12" t="s">
        <v>18</v>
      </c>
      <c r="N1383" s="88">
        <f>IF($F1383=dane!$B$8,6743+3,(IF($F1383=dane!$B$9,6743+4,(IF($F1383=dane!$B$10,6743+5,6743)))))</f>
        <v>6743</v>
      </c>
      <c r="O1383" s="106"/>
    </row>
    <row r="1384" spans="1:15" ht="30" x14ac:dyDescent="0.25">
      <c r="A1384" s="79">
        <f>IF(zgłoszenia[[#This Row],[ID]]&gt;0,A1383+1,"--")</f>
        <v>1379</v>
      </c>
      <c r="B1384" s="14" t="s">
        <v>1862</v>
      </c>
      <c r="C1384" s="87">
        <v>24583</v>
      </c>
      <c r="D1384" s="13">
        <v>42718</v>
      </c>
      <c r="E1384" s="98" t="s">
        <v>170</v>
      </c>
      <c r="F1384" s="12" t="s">
        <v>19</v>
      </c>
      <c r="G1384" s="12" t="s">
        <v>28</v>
      </c>
      <c r="H1384" s="99" t="s">
        <v>76</v>
      </c>
      <c r="I1384" s="100" t="s">
        <v>2150</v>
      </c>
      <c r="J1384" s="12">
        <v>1220</v>
      </c>
      <c r="K13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BOŚ.6743.1220.2016.WK</v>
      </c>
      <c r="L1384" s="11">
        <v>42754</v>
      </c>
      <c r="M1384" s="12" t="s">
        <v>21</v>
      </c>
      <c r="N1384" s="88">
        <f>IF($F1384=dane!$B$8,6743+3,(IF($F1384=dane!$B$9,6743+4,(IF($F1384=dane!$B$10,6743+5,6743)))))</f>
        <v>6743</v>
      </c>
      <c r="O1384" s="106"/>
    </row>
    <row r="1385" spans="1:15" ht="30" x14ac:dyDescent="0.25">
      <c r="A1385" s="79">
        <f>IF(zgłoszenia[[#This Row],[ID]]&gt;0,A1384+1,"--")</f>
        <v>1380</v>
      </c>
      <c r="B1385" s="14" t="s">
        <v>1862</v>
      </c>
      <c r="C1385" s="87">
        <v>24584</v>
      </c>
      <c r="D1385" s="13">
        <v>42718</v>
      </c>
      <c r="E1385" s="98" t="s">
        <v>170</v>
      </c>
      <c r="F1385" s="12" t="s">
        <v>19</v>
      </c>
      <c r="G1385" s="12" t="s">
        <v>28</v>
      </c>
      <c r="H1385" s="99" t="s">
        <v>76</v>
      </c>
      <c r="I1385" s="100" t="s">
        <v>2150</v>
      </c>
      <c r="J1385" s="12">
        <v>1221</v>
      </c>
      <c r="K13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BOŚ.6743.1221.2016.WK</v>
      </c>
      <c r="L1385" s="11">
        <v>42754</v>
      </c>
      <c r="M1385" s="12" t="s">
        <v>21</v>
      </c>
      <c r="N1385" s="88">
        <f>IF($F1385=dane!$B$8,6743+3,(IF($F1385=dane!$B$9,6743+4,(IF($F1385=dane!$B$10,6743+5,6743)))))</f>
        <v>6743</v>
      </c>
      <c r="O1385" s="106"/>
    </row>
    <row r="1386" spans="1:15" ht="73.5" customHeight="1" x14ac:dyDescent="0.25">
      <c r="A1386" s="79">
        <f>IF(zgłoszenia[[#This Row],[ID]]&gt;0,A1385+1,"--")</f>
        <v>1381</v>
      </c>
      <c r="B1386" s="14" t="s">
        <v>36</v>
      </c>
      <c r="C1386" s="87">
        <v>24707</v>
      </c>
      <c r="D1386" s="13">
        <v>42720</v>
      </c>
      <c r="E1386" s="98" t="s">
        <v>64</v>
      </c>
      <c r="F1386" s="12" t="s">
        <v>82</v>
      </c>
      <c r="G1386" s="12" t="s">
        <v>23</v>
      </c>
      <c r="H1386" s="99" t="s">
        <v>2360</v>
      </c>
      <c r="I1386" s="100" t="s">
        <v>2361</v>
      </c>
      <c r="J1386" s="12">
        <v>175</v>
      </c>
      <c r="K13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BOŚ.6746.175.2016.KŻ</v>
      </c>
      <c r="L1386" s="11">
        <v>42748</v>
      </c>
      <c r="M1386" s="155" t="s">
        <v>2416</v>
      </c>
      <c r="N1386" s="145">
        <f>IF($F1386=dane!$B$8,6743+3,(IF($F1386=dane!$B$9,6743+4,(IF($F1386=dane!$B$10,6743+5,6743)))))</f>
        <v>6746</v>
      </c>
      <c r="O1386" s="124"/>
    </row>
    <row r="1387" spans="1:15" ht="60" x14ac:dyDescent="0.25">
      <c r="A1387" s="79">
        <f>IF(zgłoszenia[[#This Row],[ID]]&gt;0,A1386+1,"--")</f>
        <v>1382</v>
      </c>
      <c r="B1387" s="14" t="s">
        <v>1178</v>
      </c>
      <c r="C1387" s="87">
        <v>24736</v>
      </c>
      <c r="D1387" s="13">
        <v>42720</v>
      </c>
      <c r="E1387" s="98" t="s">
        <v>2362</v>
      </c>
      <c r="F1387" s="12" t="s">
        <v>16</v>
      </c>
      <c r="G1387" s="12" t="s">
        <v>32</v>
      </c>
      <c r="H1387" s="99" t="s">
        <v>32</v>
      </c>
      <c r="I1387" s="100" t="s">
        <v>2257</v>
      </c>
      <c r="J1387" s="12">
        <v>1214</v>
      </c>
      <c r="K13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BOŚ.6743.1214.2016.EJ</v>
      </c>
      <c r="L1387" s="11">
        <v>42732</v>
      </c>
      <c r="M1387" s="12" t="s">
        <v>18</v>
      </c>
      <c r="N1387" s="88">
        <f>IF($F1387=dane!$B$8,6743+3,(IF($F1387=dane!$B$9,6743+4,(IF($F1387=dane!$B$10,6743+5,6743)))))</f>
        <v>6743</v>
      </c>
      <c r="O1387" s="106"/>
    </row>
    <row r="1388" spans="1:15" ht="60" x14ac:dyDescent="0.25">
      <c r="A1388" s="79">
        <f>IF(zgłoszenia[[#This Row],[ID]]&gt;0,A1387+1,"--")</f>
        <v>1383</v>
      </c>
      <c r="B1388" s="14" t="s">
        <v>36</v>
      </c>
      <c r="C1388" s="87">
        <v>24767</v>
      </c>
      <c r="D1388" s="13">
        <v>42720</v>
      </c>
      <c r="E1388" s="98" t="s">
        <v>64</v>
      </c>
      <c r="F1388" s="12" t="s">
        <v>82</v>
      </c>
      <c r="G1388" s="12" t="s">
        <v>28</v>
      </c>
      <c r="H1388" s="99" t="s">
        <v>129</v>
      </c>
      <c r="I1388" s="100" t="s">
        <v>1610</v>
      </c>
      <c r="J1388" s="12">
        <v>176</v>
      </c>
      <c r="K13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BOŚ.6746.176.2016.KŻ</v>
      </c>
      <c r="L1388" s="11">
        <v>42774</v>
      </c>
      <c r="M1388" s="12" t="s">
        <v>18</v>
      </c>
      <c r="N1388" s="145">
        <f>IF($F1388=dane!$B$8,6743+3,(IF($F1388=dane!$B$9,6743+4,(IF($F1388=dane!$B$10,6743+5,6743)))))</f>
        <v>6746</v>
      </c>
      <c r="O1388" s="124"/>
    </row>
    <row r="1389" spans="1:15" ht="60" x14ac:dyDescent="0.25">
      <c r="A1389" s="79">
        <f>IF(zgłoszenia[[#This Row],[ID]]&gt;0,A1388+1,"--")</f>
        <v>1384</v>
      </c>
      <c r="B1389" s="14" t="s">
        <v>36</v>
      </c>
      <c r="C1389" s="87">
        <v>24771</v>
      </c>
      <c r="D1389" s="13">
        <v>42720</v>
      </c>
      <c r="E1389" s="98" t="s">
        <v>2363</v>
      </c>
      <c r="F1389" s="12" t="s">
        <v>16</v>
      </c>
      <c r="G1389" s="12" t="s">
        <v>28</v>
      </c>
      <c r="H1389" s="99" t="s">
        <v>28</v>
      </c>
      <c r="I1389" s="100" t="s">
        <v>2364</v>
      </c>
      <c r="J1389" s="12">
        <v>1218</v>
      </c>
      <c r="K13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BOŚ.6743.1218.2016.KŻ</v>
      </c>
      <c r="L1389" s="11">
        <v>42775</v>
      </c>
      <c r="M1389" s="12" t="s">
        <v>30</v>
      </c>
      <c r="N1389" s="88">
        <f>IF($F1389=dane!$B$8,6743+3,(IF($F1389=dane!$B$9,6743+4,(IF($F1389=dane!$B$10,6743+5,6743)))))</f>
        <v>6743</v>
      </c>
      <c r="O1389" s="106"/>
    </row>
    <row r="1390" spans="1:15" ht="45" x14ac:dyDescent="0.25">
      <c r="A1390" s="79">
        <f>IF(zgłoszenia[[#This Row],[ID]]&gt;0,A1389+1,"--")</f>
        <v>1385</v>
      </c>
      <c r="B1390" s="14" t="s">
        <v>1178</v>
      </c>
      <c r="C1390" s="87">
        <v>24762</v>
      </c>
      <c r="D1390" s="13">
        <v>42720</v>
      </c>
      <c r="E1390" s="98" t="s">
        <v>2365</v>
      </c>
      <c r="F1390" s="12" t="s">
        <v>22</v>
      </c>
      <c r="G1390" s="12" t="s">
        <v>32</v>
      </c>
      <c r="H1390" s="99" t="s">
        <v>32</v>
      </c>
      <c r="I1390" s="100" t="s">
        <v>2366</v>
      </c>
      <c r="J1390" s="12">
        <v>1216</v>
      </c>
      <c r="K13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BOŚ.6743.1216.2016.EJ</v>
      </c>
      <c r="L1390" s="11">
        <v>42739</v>
      </c>
      <c r="M1390" s="12" t="s">
        <v>30</v>
      </c>
      <c r="N1390" s="88">
        <f>IF($F1390=dane!$B$8,6743+3,(IF($F1390=dane!$B$9,6743+4,(IF($F1390=dane!$B$10,6743+5,6743)))))</f>
        <v>6743</v>
      </c>
      <c r="O1390" s="106"/>
    </row>
    <row r="1391" spans="1:15" ht="60" x14ac:dyDescent="0.25">
      <c r="A1391" s="79">
        <f>IF(zgłoszenia[[#This Row],[ID]]&gt;0,A1390+1,"--")</f>
        <v>1386</v>
      </c>
      <c r="B1391" s="14" t="s">
        <v>42</v>
      </c>
      <c r="C1391" s="87">
        <v>24654</v>
      </c>
      <c r="D1391" s="13">
        <v>42719</v>
      </c>
      <c r="E1391" s="98" t="s">
        <v>999</v>
      </c>
      <c r="F1391" s="12" t="s">
        <v>16</v>
      </c>
      <c r="G1391" s="12" t="s">
        <v>31</v>
      </c>
      <c r="H1391" s="99" t="s">
        <v>254</v>
      </c>
      <c r="I1391" s="100" t="s">
        <v>2114</v>
      </c>
      <c r="J1391" s="12">
        <v>1215</v>
      </c>
      <c r="K13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BOŚ.6743.1215.2016.MS</v>
      </c>
      <c r="L1391" s="11">
        <v>42748</v>
      </c>
      <c r="M1391" s="12" t="s">
        <v>18</v>
      </c>
      <c r="N1391" s="88">
        <f>IF($F1391=dane!$B$8,6743+3,(IF($F1391=dane!$B$9,6743+4,(IF($F1391=dane!$B$10,6743+5,6743)))))</f>
        <v>6743</v>
      </c>
      <c r="O1391" s="106"/>
    </row>
    <row r="1392" spans="1:15" ht="60" x14ac:dyDescent="0.25">
      <c r="A1392" s="79">
        <v>1387</v>
      </c>
      <c r="B1392" s="14" t="s">
        <v>1862</v>
      </c>
      <c r="C1392" s="87" t="s">
        <v>2368</v>
      </c>
      <c r="D1392" s="13">
        <v>42724</v>
      </c>
      <c r="E1392" s="98" t="s">
        <v>2369</v>
      </c>
      <c r="F1392" s="12" t="s">
        <v>19</v>
      </c>
      <c r="G1392" s="12" t="s">
        <v>28</v>
      </c>
      <c r="H1392" s="99" t="s">
        <v>76</v>
      </c>
      <c r="I1392" s="100" t="s">
        <v>2052</v>
      </c>
      <c r="J1392" s="12">
        <v>1222</v>
      </c>
      <c r="K13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BOŚ.6743.1222.2016.WK</v>
      </c>
      <c r="L1392" s="11">
        <v>42734</v>
      </c>
      <c r="M1392" s="12" t="s">
        <v>18</v>
      </c>
      <c r="N1392" s="88">
        <f>IF($F1392=dane!$B$8,6743+3,(IF($F1392=dane!$B$9,6743+4,(IF($F1392=dane!$B$10,6743+5,6743)))))</f>
        <v>6743</v>
      </c>
      <c r="O1392" s="106"/>
    </row>
    <row r="1393" spans="1:15" ht="90" x14ac:dyDescent="0.25">
      <c r="A1393" s="79">
        <v>1388</v>
      </c>
      <c r="B1393" s="14" t="s">
        <v>209</v>
      </c>
      <c r="C1393" s="87" t="s">
        <v>2370</v>
      </c>
      <c r="D1393" s="13">
        <v>42724</v>
      </c>
      <c r="E1393" s="98" t="s">
        <v>2371</v>
      </c>
      <c r="F1393" s="12" t="s">
        <v>27</v>
      </c>
      <c r="G1393" s="12" t="s">
        <v>28</v>
      </c>
      <c r="H1393" s="99" t="s">
        <v>28</v>
      </c>
      <c r="I1393" s="100" t="s">
        <v>2372</v>
      </c>
      <c r="J1393" s="12">
        <v>1225</v>
      </c>
      <c r="K13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BOŚ.6743.1225.2016.SR</v>
      </c>
      <c r="L1393" s="11">
        <v>42752</v>
      </c>
      <c r="M1393" s="12" t="s">
        <v>18</v>
      </c>
      <c r="N1393" s="88">
        <f>IF($F1393=dane!$B$8,6743+3,(IF($F1393=dane!$B$9,6743+4,(IF($F1393=dane!$B$10,6743+5,6743)))))</f>
        <v>6743</v>
      </c>
      <c r="O1393" s="106"/>
    </row>
    <row r="1394" spans="1:15" ht="45.75" customHeight="1" x14ac:dyDescent="0.25">
      <c r="A1394" s="79">
        <v>1389</v>
      </c>
      <c r="B1394" s="14" t="s">
        <v>1178</v>
      </c>
      <c r="C1394" s="87" t="s">
        <v>2373</v>
      </c>
      <c r="D1394" s="13">
        <v>42724</v>
      </c>
      <c r="E1394" s="98" t="s">
        <v>2374</v>
      </c>
      <c r="F1394" s="12" t="s">
        <v>82</v>
      </c>
      <c r="G1394" s="12" t="s">
        <v>32</v>
      </c>
      <c r="H1394" s="99" t="s">
        <v>2375</v>
      </c>
      <c r="I1394" s="100" t="s">
        <v>2326</v>
      </c>
      <c r="J1394" s="12">
        <v>177</v>
      </c>
      <c r="K13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BOŚ.6746.177.2016.EJ</v>
      </c>
      <c r="L1394" s="11">
        <v>42744</v>
      </c>
      <c r="M1394" s="12" t="s">
        <v>18</v>
      </c>
      <c r="N1394" s="145">
        <f>IF($F1394=dane!$B$8,6743+3,(IF($F1394=dane!$B$9,6743+4,(IF($F1394=dane!$B$10,6743+5,6743)))))</f>
        <v>6746</v>
      </c>
      <c r="O1394" s="124"/>
    </row>
    <row r="1395" spans="1:15" ht="60" x14ac:dyDescent="0.25">
      <c r="A1395" s="79">
        <f>IF(zgłoszenia[[#This Row],[ID]]&gt;0,A1394+1,"--")</f>
        <v>1390</v>
      </c>
      <c r="B1395" s="14" t="s">
        <v>1178</v>
      </c>
      <c r="C1395" s="87" t="s">
        <v>2376</v>
      </c>
      <c r="D1395" s="13">
        <v>42723</v>
      </c>
      <c r="E1395" s="98" t="s">
        <v>2377</v>
      </c>
      <c r="F1395" s="12" t="s">
        <v>16</v>
      </c>
      <c r="G1395" s="12" t="s">
        <v>32</v>
      </c>
      <c r="H1395" s="99" t="s">
        <v>2378</v>
      </c>
      <c r="I1395" s="100" t="s">
        <v>2379</v>
      </c>
      <c r="J1395" s="12">
        <v>1217</v>
      </c>
      <c r="K13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BOŚ.6743.1217.2016.EJ</v>
      </c>
      <c r="L1395" s="11">
        <v>42747</v>
      </c>
      <c r="M1395" s="12" t="s">
        <v>18</v>
      </c>
      <c r="N1395" s="88">
        <f>IF($F1395=dane!$B$8,6743+3,(IF($F1395=dane!$B$9,6743+4,(IF($F1395=dane!$B$10,6743+5,6743)))))</f>
        <v>6743</v>
      </c>
      <c r="O1395" s="106"/>
    </row>
    <row r="1396" spans="1:15" ht="75" x14ac:dyDescent="0.25">
      <c r="A1396" s="79">
        <v>1391</v>
      </c>
      <c r="B1396" s="14" t="s">
        <v>37</v>
      </c>
      <c r="C1396" s="87" t="s">
        <v>2380</v>
      </c>
      <c r="D1396" s="13">
        <v>42726</v>
      </c>
      <c r="E1396" s="98" t="s">
        <v>2381</v>
      </c>
      <c r="F1396" s="12" t="s">
        <v>81</v>
      </c>
      <c r="G1396" s="12" t="s">
        <v>28</v>
      </c>
      <c r="H1396" s="99" t="s">
        <v>155</v>
      </c>
      <c r="I1396" s="100" t="s">
        <v>2382</v>
      </c>
      <c r="J1396" s="12">
        <v>69</v>
      </c>
      <c r="K13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BOŚ.6748.69.2016.AŁ</v>
      </c>
      <c r="L1396" s="11">
        <v>42755</v>
      </c>
      <c r="M1396" s="12" t="s">
        <v>18</v>
      </c>
      <c r="N1396" s="145">
        <f>IF($F1396=dane!$B$8,6743+3,(IF($F1396=dane!$B$9,6743+4,(IF($F1396=dane!$B$10,6743+5,6743)))))</f>
        <v>6748</v>
      </c>
      <c r="O1396" s="124"/>
    </row>
    <row r="1397" spans="1:15" ht="60" x14ac:dyDescent="0.25">
      <c r="A1397" s="79">
        <v>1392</v>
      </c>
      <c r="B1397" s="14" t="s">
        <v>42</v>
      </c>
      <c r="C1397" s="87" t="s">
        <v>2383</v>
      </c>
      <c r="D1397" s="13">
        <v>42725</v>
      </c>
      <c r="E1397" s="98" t="s">
        <v>616</v>
      </c>
      <c r="F1397" s="12" t="s">
        <v>16</v>
      </c>
      <c r="G1397" s="12" t="s">
        <v>31</v>
      </c>
      <c r="H1397" s="99" t="s">
        <v>2384</v>
      </c>
      <c r="I1397" s="100" t="s">
        <v>2214</v>
      </c>
      <c r="J1397" s="12">
        <v>1231</v>
      </c>
      <c r="K13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BOŚ.6743.1231.2016.MS</v>
      </c>
      <c r="L1397" s="11">
        <v>42754</v>
      </c>
      <c r="M1397" s="12" t="s">
        <v>18</v>
      </c>
      <c r="N1397" s="88">
        <f>IF($F1397=dane!$B$8,6743+3,(IF($F1397=dane!$B$9,6743+4,(IF($F1397=dane!$B$10,6743+5,6743)))))</f>
        <v>6743</v>
      </c>
      <c r="O1397" s="106"/>
    </row>
    <row r="1398" spans="1:15" ht="105" x14ac:dyDescent="0.25">
      <c r="A1398" s="79">
        <v>1393</v>
      </c>
      <c r="B1398" s="14" t="s">
        <v>42</v>
      </c>
      <c r="C1398" s="87" t="s">
        <v>2385</v>
      </c>
      <c r="D1398" s="13">
        <v>42726</v>
      </c>
      <c r="E1398" s="98" t="s">
        <v>2386</v>
      </c>
      <c r="F1398" s="12" t="s">
        <v>81</v>
      </c>
      <c r="G1398" s="12" t="s">
        <v>31</v>
      </c>
      <c r="H1398" s="99" t="s">
        <v>147</v>
      </c>
      <c r="I1398" s="100" t="s">
        <v>2387</v>
      </c>
      <c r="J1398" s="12">
        <v>1230</v>
      </c>
      <c r="K13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BOŚ.6748.1230.2016.MS</v>
      </c>
      <c r="L1398" s="11">
        <v>42754</v>
      </c>
      <c r="M1398" s="12" t="s">
        <v>18</v>
      </c>
      <c r="N1398" s="88">
        <f>IF($F1398=dane!$B$8,6743+3,(IF($F1398=dane!$B$9,6743+4,(IF($F1398=dane!$B$10,6743+5,6743)))))</f>
        <v>6748</v>
      </c>
      <c r="O1398" s="106"/>
    </row>
    <row r="1399" spans="1:15" ht="60" x14ac:dyDescent="0.25">
      <c r="A1399" s="79">
        <v>1394</v>
      </c>
      <c r="B1399" s="14" t="s">
        <v>11</v>
      </c>
      <c r="C1399" s="87" t="s">
        <v>2388</v>
      </c>
      <c r="D1399" s="13">
        <v>42726</v>
      </c>
      <c r="E1399" s="98" t="s">
        <v>413</v>
      </c>
      <c r="F1399" s="12" t="s">
        <v>16</v>
      </c>
      <c r="G1399" s="12" t="s">
        <v>29</v>
      </c>
      <c r="H1399" s="99" t="s">
        <v>873</v>
      </c>
      <c r="I1399" s="100" t="s">
        <v>241</v>
      </c>
      <c r="J1399" s="12">
        <v>1224</v>
      </c>
      <c r="K13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BOŚ.6743.1224.2016.AA</v>
      </c>
      <c r="L1399" s="11">
        <v>42739</v>
      </c>
      <c r="M1399" s="12" t="s">
        <v>18</v>
      </c>
      <c r="N1399" s="88">
        <f>IF($F1399=dane!$B$8,6743+3,(IF($F1399=dane!$B$9,6743+4,(IF($F1399=dane!$B$10,6743+5,6743)))))</f>
        <v>6743</v>
      </c>
      <c r="O1399" s="106"/>
    </row>
    <row r="1400" spans="1:15" ht="75" x14ac:dyDescent="0.25">
      <c r="A1400" s="79">
        <v>1395</v>
      </c>
      <c r="B1400" s="14" t="s">
        <v>36</v>
      </c>
      <c r="C1400" s="87" t="s">
        <v>2389</v>
      </c>
      <c r="D1400" s="13">
        <v>42727</v>
      </c>
      <c r="E1400" s="98" t="s">
        <v>2390</v>
      </c>
      <c r="F1400" s="12" t="s">
        <v>81</v>
      </c>
      <c r="G1400" s="12" t="s">
        <v>28</v>
      </c>
      <c r="H1400" s="99" t="s">
        <v>171</v>
      </c>
      <c r="I1400" s="100" t="s">
        <v>2391</v>
      </c>
      <c r="J1400" s="12">
        <v>2</v>
      </c>
      <c r="K1400" s="5" t="str">
        <f>IF(zgłoszenia[[#This Row],[ID]]&gt;0,IF(zgłoszenia[[#This Row],[BOŚ Nr
z eDOK]]&gt;0,CONCATENATE("BOŚ.",zgłoszenia[[#This Row],[JRWA]],".",zgłoszenia[[#This Row],[BOŚ Nr
z eDOK]],".",D$1+1,".",zgłoszenia[[#This Row],[ID]]),"brak rejestreacji eDOK"),"")</f>
        <v>BOŚ.6748.2.2017.KŻ</v>
      </c>
      <c r="L1400" s="11">
        <v>42774</v>
      </c>
      <c r="M1400" s="12" t="s">
        <v>18</v>
      </c>
      <c r="N1400" s="88">
        <f>IF($F1400=dane!$B$8,6743+3,(IF($F1400=dane!$B$9,6743+4,(IF($F1400=dane!$B$10,6743+5,6743)))))</f>
        <v>6748</v>
      </c>
      <c r="O1400" s="106"/>
    </row>
    <row r="1401" spans="1:15" ht="63.75" customHeight="1" x14ac:dyDescent="0.25">
      <c r="A1401" s="79">
        <v>1396</v>
      </c>
      <c r="B1401" s="14" t="s">
        <v>41</v>
      </c>
      <c r="C1401" s="87" t="s">
        <v>2392</v>
      </c>
      <c r="D1401" s="13">
        <v>42731</v>
      </c>
      <c r="E1401" s="98" t="s">
        <v>1281</v>
      </c>
      <c r="F1401" s="12" t="s">
        <v>22</v>
      </c>
      <c r="G1401" s="12" t="s">
        <v>17</v>
      </c>
      <c r="H1401" s="99" t="s">
        <v>86</v>
      </c>
      <c r="I1401" s="100" t="s">
        <v>2393</v>
      </c>
      <c r="J1401" s="12">
        <v>4</v>
      </c>
      <c r="K1401" s="5" t="str">
        <f>IF(zgłoszenia[[#This Row],[ID]]&gt;0,IF(zgłoszenia[[#This Row],[BOŚ Nr
z eDOK]]&gt;0,CONCATENATE("BOŚ.",zgłoszenia[[#This Row],[JRWA]],".",zgłoszenia[[#This Row],[BOŚ Nr
z eDOK]],".",D$1+1,".",zgłoszenia[[#This Row],[ID]]),"brak rejestreacji eDOK"),"")</f>
        <v>BOŚ.6743.4.2017.IN</v>
      </c>
      <c r="L1401" s="11">
        <v>42745</v>
      </c>
      <c r="M1401" s="12"/>
      <c r="N1401" s="88">
        <f>IF($F1401=dane!$B$8,6743+3,(IF($F1401=dane!$B$9,6743+4,(IF($F1401=dane!$B$10,6743+5,6743)))))</f>
        <v>6743</v>
      </c>
      <c r="O1401" s="106"/>
    </row>
    <row r="1402" spans="1:15" ht="60" x14ac:dyDescent="0.25">
      <c r="A1402" s="79">
        <v>1397</v>
      </c>
      <c r="B1402" s="14" t="s">
        <v>11</v>
      </c>
      <c r="C1402" s="87" t="s">
        <v>2394</v>
      </c>
      <c r="D1402" s="13">
        <v>42733</v>
      </c>
      <c r="E1402" s="98" t="s">
        <v>2395</v>
      </c>
      <c r="F1402" s="12" t="s">
        <v>22</v>
      </c>
      <c r="G1402" s="12" t="s">
        <v>23</v>
      </c>
      <c r="H1402" s="99" t="s">
        <v>2396</v>
      </c>
      <c r="I1402" s="100" t="s">
        <v>1648</v>
      </c>
      <c r="J1402" s="12">
        <v>1226</v>
      </c>
      <c r="K14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BOŚ.6743.1226.2016.AA</v>
      </c>
      <c r="L1402" s="11">
        <v>42739</v>
      </c>
      <c r="M1402" s="12" t="s">
        <v>18</v>
      </c>
      <c r="N1402" s="88">
        <f>IF($F1402=dane!$B$8,6743+3,(IF($F1402=dane!$B$9,6743+4,(IF($F1402=dane!$B$10,6743+5,6743)))))</f>
        <v>6743</v>
      </c>
      <c r="O1402" s="106"/>
    </row>
    <row r="1403" spans="1:15" ht="47.25" customHeight="1" x14ac:dyDescent="0.25">
      <c r="A1403" s="79">
        <v>1398</v>
      </c>
      <c r="B1403" s="14" t="s">
        <v>1178</v>
      </c>
      <c r="C1403" s="87" t="s">
        <v>2397</v>
      </c>
      <c r="D1403" s="13">
        <v>42733</v>
      </c>
      <c r="E1403" s="98" t="s">
        <v>616</v>
      </c>
      <c r="F1403" s="12" t="s">
        <v>16</v>
      </c>
      <c r="G1403" s="12" t="s">
        <v>32</v>
      </c>
      <c r="H1403" s="99" t="s">
        <v>152</v>
      </c>
      <c r="I1403" s="100" t="s">
        <v>2398</v>
      </c>
      <c r="J1403" s="99">
        <v>6</v>
      </c>
      <c r="K1403" s="5" t="str">
        <f>IF(zgłoszenia[[#This Row],[ID]]&gt;0,IF(zgłoszenia[[#This Row],[BOŚ Nr
z eDOK]]&gt;0,CONCATENATE("BOŚ.",zgłoszenia[[#This Row],[JRWA]],".",zgłoszenia[[#This Row],[BOŚ Nr
z eDOK]],".",D$1+1,".",zgłoszenia[[#This Row],[ID]]),"brak rejestreacji eDOK"),"")</f>
        <v>BOŚ.6743.6.2017.EJ</v>
      </c>
      <c r="L1403" s="11">
        <v>42762</v>
      </c>
      <c r="M1403" s="12" t="s">
        <v>18</v>
      </c>
      <c r="N1403" s="88">
        <f>IF($F1403=dane!$B$8,6743+3,(IF($F1403=dane!$B$9,6743+4,(IF($F1403=dane!$B$10,6743+5,6743)))))</f>
        <v>6743</v>
      </c>
      <c r="O1403" s="106"/>
    </row>
    <row r="1404" spans="1:15" ht="60" x14ac:dyDescent="0.25">
      <c r="A1404" s="79">
        <f>IF(zgłoszenia[[#This Row],[ID]]&gt;0,A1403+1,"--")</f>
        <v>1399</v>
      </c>
      <c r="B1404" s="14" t="s">
        <v>1862</v>
      </c>
      <c r="C1404" s="87">
        <v>25527</v>
      </c>
      <c r="D1404" s="13">
        <v>42733</v>
      </c>
      <c r="E1404" s="98" t="s">
        <v>126</v>
      </c>
      <c r="F1404" s="12" t="s">
        <v>16</v>
      </c>
      <c r="G1404" s="12" t="s">
        <v>25</v>
      </c>
      <c r="H1404" s="99" t="s">
        <v>868</v>
      </c>
      <c r="I1404" s="100" t="s">
        <v>2399</v>
      </c>
      <c r="J1404" s="99">
        <v>1</v>
      </c>
      <c r="K1404" s="5" t="str">
        <f>IF(zgłoszenia[[#This Row],[ID]]&gt;0,IF(zgłoszenia[[#This Row],[BOŚ Nr
z eDOK]]&gt;0,CONCATENATE("BOŚ.",zgłoszenia[[#This Row],[JRWA]],".",zgłoszenia[[#This Row],[BOŚ Nr
z eDOK]],".",D$1+1,".",zgłoszenia[[#This Row],[ID]]),"brak rejestreacji eDOK"),"")</f>
        <v>BOŚ.6743.1.2017.WK</v>
      </c>
      <c r="L1404" s="11">
        <v>42739</v>
      </c>
      <c r="M1404" s="12" t="s">
        <v>18</v>
      </c>
      <c r="N1404" s="88">
        <f>IF($F1404=dane!$B$8,6743+3,(IF($F1404=dane!$B$9,6743+4,(IF($F1404=dane!$B$10,6743+5,6743)))))</f>
        <v>6743</v>
      </c>
      <c r="O1404" s="106"/>
    </row>
    <row r="1405" spans="1:15" ht="30" x14ac:dyDescent="0.25">
      <c r="A1405" s="79">
        <v>1400</v>
      </c>
      <c r="B1405" s="14" t="s">
        <v>41</v>
      </c>
      <c r="C1405" s="87" t="s">
        <v>2400</v>
      </c>
      <c r="D1405" s="13">
        <v>42734</v>
      </c>
      <c r="E1405" s="98" t="s">
        <v>126</v>
      </c>
      <c r="F1405" s="12" t="s">
        <v>16</v>
      </c>
      <c r="G1405" s="12" t="s">
        <v>17</v>
      </c>
      <c r="H1405" s="99" t="s">
        <v>89</v>
      </c>
      <c r="I1405" s="100" t="s">
        <v>2401</v>
      </c>
      <c r="J1405" s="12">
        <v>5</v>
      </c>
      <c r="K1405" s="5" t="str">
        <f>IF(zgłoszenia[[#This Row],[ID]]&gt;0,IF(zgłoszenia[[#This Row],[BOŚ Nr
z eDOK]]&gt;0,CONCATENATE("BOŚ.",zgłoszenia[[#This Row],[JRWA]],".",zgłoszenia[[#This Row],[BOŚ Nr
z eDOK]],".",D$1+1,".",zgłoszenia[[#This Row],[ID]]),"brak rejestreacji eDOK"),"")</f>
        <v>BOŚ.6743.5.2017.IN</v>
      </c>
      <c r="L1405" s="11">
        <v>42760</v>
      </c>
      <c r="M1405" s="12" t="s">
        <v>21</v>
      </c>
      <c r="N1405" s="88">
        <f>IF($F1405=dane!$B$8,6743+3,(IF($F1405=dane!$B$9,6743+4,(IF($F1405=dane!$B$10,6743+5,6743)))))</f>
        <v>6743</v>
      </c>
      <c r="O1405" s="106"/>
    </row>
    <row r="1406" spans="1:15" ht="45" x14ac:dyDescent="0.25">
      <c r="A1406" s="79">
        <v>1401</v>
      </c>
      <c r="B1406" s="14" t="s">
        <v>1862</v>
      </c>
      <c r="C1406" s="87" t="s">
        <v>2402</v>
      </c>
      <c r="D1406" s="13">
        <v>42734</v>
      </c>
      <c r="E1406" s="98" t="s">
        <v>2403</v>
      </c>
      <c r="F1406" s="12" t="s">
        <v>19</v>
      </c>
      <c r="G1406" s="12" t="s">
        <v>28</v>
      </c>
      <c r="H1406" s="99" t="s">
        <v>28</v>
      </c>
      <c r="I1406" s="100" t="s">
        <v>1405</v>
      </c>
      <c r="J1406" s="99">
        <v>3</v>
      </c>
      <c r="K1406" s="5" t="str">
        <f>IF(zgłoszenia[[#This Row],[ID]]&gt;0,IF(zgłoszenia[[#This Row],[BOŚ Nr
z eDOK]]&gt;0,CONCATENATE("BOŚ.",zgłoszenia[[#This Row],[JRWA]],".",zgłoszenia[[#This Row],[BOŚ Nr
z eDOK]],".",D$1+1,".",zgłoszenia[[#This Row],[ID]]),"brak rejestreacji eDOK"),"")</f>
        <v>BOŚ.6743.3.2017.WK</v>
      </c>
      <c r="L1406" s="11">
        <v>42767</v>
      </c>
      <c r="M1406" s="12" t="s">
        <v>21</v>
      </c>
      <c r="N1406" s="88">
        <f>IF($F1406=dane!$B$8,6743+3,(IF($F1406=dane!$B$9,6743+4,(IF($F1406=dane!$B$10,6743+5,6743)))))</f>
        <v>6743</v>
      </c>
      <c r="O1406" s="106"/>
    </row>
    <row r="1407" spans="1:15" ht="54.75" customHeight="1" x14ac:dyDescent="0.25">
      <c r="A1407" s="79">
        <v>1402</v>
      </c>
      <c r="B1407" s="14" t="s">
        <v>1178</v>
      </c>
      <c r="C1407" s="87" t="s">
        <v>2404</v>
      </c>
      <c r="D1407" s="13">
        <v>42734</v>
      </c>
      <c r="E1407" s="98" t="s">
        <v>2415</v>
      </c>
      <c r="F1407" s="12" t="s">
        <v>16</v>
      </c>
      <c r="G1407" s="12" t="s">
        <v>32</v>
      </c>
      <c r="H1407" s="99" t="s">
        <v>249</v>
      </c>
      <c r="I1407" s="100" t="s">
        <v>2405</v>
      </c>
      <c r="J1407" s="99">
        <v>8</v>
      </c>
      <c r="K1407" s="5" t="str">
        <f>IF(zgłoszenia[[#This Row],[ID]]&gt;0,IF(zgłoszenia[[#This Row],[BOŚ Nr
z eDOK]]&gt;0,CONCATENATE("BOŚ.",zgłoszenia[[#This Row],[JRWA]],".",zgłoszenia[[#This Row],[BOŚ Nr
z eDOK]],".",D$1+1,".",zgłoszenia[[#This Row],[ID]]),"brak rejestreacji eDOK"),"")</f>
        <v>BOŚ.6743.8.2017.EJ</v>
      </c>
      <c r="L1407" s="11">
        <v>42747</v>
      </c>
      <c r="M1407" s="12" t="s">
        <v>18</v>
      </c>
      <c r="N1407" s="88">
        <f>IF($F1407=dane!$B$8,6743+3,(IF($F1407=dane!$B$9,6743+4,(IF($F1407=dane!$B$10,6743+5,6743)))))</f>
        <v>6743</v>
      </c>
      <c r="O1407" s="106"/>
    </row>
    <row r="1408" spans="1:15" ht="43.5" customHeight="1" x14ac:dyDescent="0.25">
      <c r="A1408" s="79">
        <v>1403</v>
      </c>
      <c r="B1408" s="14" t="s">
        <v>1178</v>
      </c>
      <c r="C1408" s="87" t="s">
        <v>2406</v>
      </c>
      <c r="D1408" s="13">
        <v>42734</v>
      </c>
      <c r="E1408" s="98" t="s">
        <v>2407</v>
      </c>
      <c r="F1408" s="12" t="s">
        <v>16</v>
      </c>
      <c r="G1408" s="12" t="s">
        <v>32</v>
      </c>
      <c r="H1408" s="99" t="s">
        <v>1625</v>
      </c>
      <c r="I1408" s="100" t="s">
        <v>2025</v>
      </c>
      <c r="J1408" s="99">
        <v>9</v>
      </c>
      <c r="K1408" s="5" t="str">
        <f>IF(zgłoszenia[[#This Row],[ID]]&gt;0,IF(zgłoszenia[[#This Row],[BOŚ Nr
z eDOK]]&gt;0,CONCATENATE("BOŚ.",zgłoszenia[[#This Row],[JRWA]],".",zgłoszenia[[#This Row],[BOŚ Nr
z eDOK]],".",D$1+1,".",zgłoszenia[[#This Row],[ID]]),"brak rejestreacji eDOK"),"")</f>
        <v>BOŚ.6743.9.2017.EJ</v>
      </c>
      <c r="L1408" s="11">
        <v>42745</v>
      </c>
      <c r="M1408" s="12" t="s">
        <v>18</v>
      </c>
      <c r="N1408" s="88">
        <f>IF($F1408=dane!$B$8,6743+3,(IF($F1408=dane!$B$9,6743+4,(IF($F1408=dane!$B$10,6743+5,6743)))))</f>
        <v>6743</v>
      </c>
      <c r="O1408" s="106"/>
    </row>
    <row r="1409" spans="1:15" ht="60" x14ac:dyDescent="0.25">
      <c r="A1409" s="79">
        <v>1404</v>
      </c>
      <c r="B1409" s="14" t="s">
        <v>11</v>
      </c>
      <c r="C1409" s="87" t="s">
        <v>2408</v>
      </c>
      <c r="D1409" s="13">
        <v>42734</v>
      </c>
      <c r="E1409" s="98" t="s">
        <v>744</v>
      </c>
      <c r="F1409" s="12" t="s">
        <v>81</v>
      </c>
      <c r="G1409" s="12" t="s">
        <v>29</v>
      </c>
      <c r="H1409" s="99" t="s">
        <v>29</v>
      </c>
      <c r="I1409" s="100" t="s">
        <v>2409</v>
      </c>
      <c r="J1409" s="12">
        <v>1</v>
      </c>
      <c r="K1409" s="5" t="str">
        <f>IF(zgłoszenia[[#This Row],[ID]]&gt;0,IF(zgłoszenia[[#This Row],[BOŚ Nr
z eDOK]]&gt;0,CONCATENATE("BOŚ.",zgłoszenia[[#This Row],[JRWA]],".",zgłoszenia[[#This Row],[BOŚ Nr
z eDOK]],".",D$1+1,".",zgłoszenia[[#This Row],[ID]]),"brak rejestreacji eDOK"),"")</f>
        <v>BOŚ.6748.1.2017.AA</v>
      </c>
      <c r="L1409" s="11">
        <v>42744</v>
      </c>
      <c r="M1409" s="12" t="s">
        <v>18</v>
      </c>
      <c r="N1409" s="145">
        <f>IF($F1409=dane!$B$8,6743+3,(IF($F1409=dane!$B$9,6743+4,(IF($F1409=dane!$B$10,6743+5,6743)))))</f>
        <v>6748</v>
      </c>
      <c r="O1409" s="124"/>
    </row>
    <row r="1410" spans="1:15" ht="60" x14ac:dyDescent="0.25">
      <c r="A1410" s="79">
        <v>1405</v>
      </c>
      <c r="B1410" s="14" t="s">
        <v>42</v>
      </c>
      <c r="C1410" s="87" t="s">
        <v>2410</v>
      </c>
      <c r="D1410" s="13">
        <v>42734</v>
      </c>
      <c r="E1410" s="98" t="s">
        <v>218</v>
      </c>
      <c r="F1410" s="12" t="s">
        <v>16</v>
      </c>
      <c r="G1410" s="12" t="s">
        <v>31</v>
      </c>
      <c r="H1410" s="99" t="s">
        <v>1202</v>
      </c>
      <c r="I1410" s="100" t="s">
        <v>2411</v>
      </c>
      <c r="J1410" s="12">
        <v>1</v>
      </c>
      <c r="K1410" s="5" t="str">
        <f>IF(zgłoszenia[[#This Row],[ID]]&gt;0,IF(zgłoszenia[[#This Row],[BOŚ Nr
z eDOK]]&gt;0,CONCATENATE("BOŚ.",zgłoszenia[[#This Row],[JRWA]],".",zgłoszenia[[#This Row],[BOŚ Nr
z eDOK]],".",D$1+1,".",zgłoszenia[[#This Row],[ID]]),"brak rejestreacji eDOK"),"")</f>
        <v>BOŚ.6743.1.2017.MS</v>
      </c>
      <c r="L1410" s="11">
        <v>42776</v>
      </c>
      <c r="M1410" s="12" t="s">
        <v>18</v>
      </c>
      <c r="N1410" s="88">
        <f>IF($F1410=dane!$B$8,6743+3,(IF($F1410=dane!$B$9,6743+4,(IF($F1410=dane!$B$10,6743+5,6743)))))</f>
        <v>6743</v>
      </c>
      <c r="O1410" s="106">
        <v>1</v>
      </c>
    </row>
    <row r="1411" spans="1:15" ht="56.25" customHeight="1" x14ac:dyDescent="0.25">
      <c r="A1411" s="79">
        <f>IF(zgłoszenia[[#This Row],[ID]]&gt;0,A1410+1,"--")</f>
        <v>1406</v>
      </c>
      <c r="B1411" s="14" t="s">
        <v>1178</v>
      </c>
      <c r="C1411" s="87" t="s">
        <v>2412</v>
      </c>
      <c r="D1411" s="13">
        <v>42733</v>
      </c>
      <c r="E1411" s="98" t="s">
        <v>2413</v>
      </c>
      <c r="F1411" s="12" t="s">
        <v>16</v>
      </c>
      <c r="G1411" s="12" t="s">
        <v>32</v>
      </c>
      <c r="H1411" s="99" t="s">
        <v>99</v>
      </c>
      <c r="I1411" s="100" t="s">
        <v>2414</v>
      </c>
      <c r="J1411" s="156">
        <v>7</v>
      </c>
      <c r="K1411" s="5" t="str">
        <f>IF(zgłoszenia[[#This Row],[ID]]&gt;0,IF(zgłoszenia[[#This Row],[BOŚ Nr
z eDOK]]&gt;0,CONCATENATE("BOŚ.",zgłoszenia[[#This Row],[JRWA]],".",zgłoszenia[[#This Row],[BOŚ Nr
z eDOK]],".",D$1+1,".",zgłoszenia[[#This Row],[ID]]),"brak rejestreacji eDOK"),"")</f>
        <v>BOŚ.6743.7.2017.EJ</v>
      </c>
      <c r="L1411" s="11">
        <v>42744</v>
      </c>
      <c r="M1411" s="12" t="s">
        <v>18</v>
      </c>
      <c r="N1411" s="88">
        <f>IF($F1411=dane!$B$8,6743+3,(IF($F1411=dane!$B$9,6743+4,(IF($F1411=dane!$B$10,6743+5,6743)))))</f>
        <v>6743</v>
      </c>
      <c r="O1411" s="106"/>
    </row>
  </sheetData>
  <dataConsolidate/>
  <mergeCells count="1">
    <mergeCell ref="E2:I2"/>
  </mergeCells>
  <conditionalFormatting sqref="A578 A575:B575 J578:M578 G1202:G1411 H611:H1263 I610:I1263 A1202:A1411 E1202:E1264 B1202:D1263 F1183:F1411 B1267:D1269 H1269 I1267:I1269 H1274:H1411 I1272:I1411 D1270:D1411 B1272:C1411 J610:M1411 A4:M574 A579:M609 A576:M577 A610:G1201 E1268:E1269 D575:M575 E1272:E1411">
    <cfRule type="cellIs" dxfId="67" priority="38" operator="equal">
      <formula>0</formula>
    </cfRule>
  </conditionalFormatting>
  <conditionalFormatting sqref="K4:K1411">
    <cfRule type="containsText" dxfId="66" priority="26" operator="containsText" text="eDOK">
      <formula>NOT(ISERROR(SEARCH("eDOK",K4)))</formula>
    </cfRule>
  </conditionalFormatting>
  <conditionalFormatting sqref="B1180">
    <cfRule type="expression" dxfId="65" priority="4855">
      <formula>IF(B1180&gt;0,AND(L1180=0,(TODAY()-#REF!)&gt;30),"")</formula>
    </cfRule>
  </conditionalFormatting>
  <conditionalFormatting sqref="J1202">
    <cfRule type="duplicateValues" dxfId="64" priority="8"/>
  </conditionalFormatting>
  <conditionalFormatting sqref="C1202">
    <cfRule type="duplicateValues" dxfId="63" priority="9"/>
  </conditionalFormatting>
  <conditionalFormatting sqref="B1385">
    <cfRule type="expression" dxfId="62" priority="5243">
      <formula>IF(B1385&gt;0,AND(L1385=0,(TODAY()-#REF!)&gt;30),"")</formula>
    </cfRule>
  </conditionalFormatting>
  <conditionalFormatting sqref="B4:B574 B576:B577 B579:B812 B815:B1179 B1267:B1269 B1272:B1274 B1277:B1383 B1181:B1263 B1386:B1411">
    <cfRule type="expression" dxfId="61" priority="5314">
      <formula>IF(B4&gt;0,AND(L4=0,(TODAY()-D4)&gt;30),"")</formula>
    </cfRule>
  </conditionalFormatting>
  <conditionalFormatting sqref="B575">
    <cfRule type="expression" dxfId="60" priority="5324">
      <formula>IF(B575&gt;0,AND(L578=0,(TODAY()-D575)&gt;30),"")</formula>
    </cfRule>
  </conditionalFormatting>
  <conditionalFormatting sqref="B813:B814">
    <cfRule type="expression" dxfId="59" priority="5325">
      <formula>IF(B813&gt;0,AND(L812=0,(TODAY()-D812)&gt;30),"")</formula>
    </cfRule>
  </conditionalFormatting>
  <conditionalFormatting sqref="B1275">
    <cfRule type="expression" dxfId="58" priority="5326">
      <formula>IF(B1275&gt;0,AND(L1265=0,(TODAY()-D1275)&gt;30),"")</formula>
    </cfRule>
  </conditionalFormatting>
  <conditionalFormatting sqref="B1276">
    <cfRule type="expression" dxfId="57" priority="5327">
      <formula>IF(B1276&gt;0,AND(L1264=0,(TODAY()-D1276)&gt;30),"")</formula>
    </cfRule>
  </conditionalFormatting>
  <conditionalFormatting sqref="B1384">
    <cfRule type="expression" dxfId="56" priority="5328">
      <formula>IF(B1384&gt;0,AND(L1384=0,(TODAY()-D1385)&gt;30),"")</formula>
    </cfRule>
  </conditionalFormatting>
  <conditionalFormatting sqref="J4:J1201 J1203:J1411">
    <cfRule type="duplicateValues" dxfId="55" priority="5329"/>
  </conditionalFormatting>
  <conditionalFormatting sqref="C4:C574 C576:C577 C579:C1201 C1203:C1263 C1267:C1269 C1272:C1411">
    <cfRule type="duplicateValues" dxfId="54" priority="5331"/>
  </conditionalFormatting>
  <dataValidations count="7">
    <dataValidation type="textLength" operator="equal" allowBlank="1" showInputMessage="1" showErrorMessage="1" sqref="B4:B577 B579:B1263 B1267:B1269 B1272:B1411">
      <formula1>2</formula1>
    </dataValidation>
    <dataValidation type="date" allowBlank="1" showInputMessage="1" showErrorMessage="1" errorTitle="Nieprawidłowy format daty" error="Należy wpisać prawidłowo format daty np.: 2015-01-15 " sqref="D4:D577 D1267:D1411 D579:D1263 L1322:L1331 L1270:L1284 L1304:L1316 L1300:L1302 L1380:L1381 L1289:L1290 L1369 L1342:L1346 L1338 L1336 L1334 L1318:L1320 L1360:L1362 L1371 L1367 L1350:L1358 L1383 L1286:L1287 L4:L1268 L1294:L1298">
      <formula1>42370</formula1>
      <formula2>42735</formula2>
    </dataValidation>
    <dataValidation type="list" allowBlank="1" showInputMessage="1" showErrorMessage="1" sqref="G4:G577 G579:G1411">
      <formula1>L_gminy</formula1>
    </dataValidation>
    <dataValidation type="list" allowBlank="1" showInputMessage="1" showErrorMessage="1" sqref="F4:F577 F579:F1411">
      <formula1>L_rodzaj_zgł</formula1>
    </dataValidation>
    <dataValidation type="list" allowBlank="1" showInputMessage="1" showErrorMessage="1" sqref="M4:M1411">
      <formula1>L_sposób_zak</formula1>
    </dataValidation>
    <dataValidation type="date" allowBlank="1" showInputMessage="1" showErrorMessage="1" errorTitle="Nieprawidłowy format daty" error="Należy wpisać prawidłowo format daty np.: 2015-01-15 " sqref="L1394">
      <formula1>42736</formula1>
      <formula2>43100</formula2>
    </dataValidation>
    <dataValidation type="date" allowBlank="1" showInputMessage="1" showErrorMessage="1" errorTitle="Nieprawidłowy format daty" error="Należy wpisać prawidłowo format daty np.: 2015-01-15 " sqref="L1285 L1299 L1303 L1317 L1321 L1332:L1333 L1335 L1337 L1339:L1341 L1347:L1349 L1359 L1363:L1366 L1368 L1370 L1372:L1379 L1382 L1395:L1411 L1384:L1393 L1288 L1269 L1291:L1293">
      <formula1>42370</formula1>
      <formula2>43100</formula2>
    </dataValidation>
  </dataValidations>
  <printOptions horizontalCentered="1"/>
  <pageMargins left="0.23622047244094491" right="0.23622047244094491" top="0.74803149606299213" bottom="0.39370078740157483" header="0.31496062992125984" footer="0.31496062992125984"/>
  <pageSetup paperSize="9" scale="38" fitToHeight="0" orientation="landscape" blackAndWhite="1" horizontalDpi="300" verticalDpi="300" r:id="rId1"/>
  <headerFooter>
    <oddHeader>&amp;LREJESTR ZGŁOSZEŃ 2016</oddHeader>
    <oddFooter>&amp;Ldata wydruku: &amp;D&amp;C&amp;F&amp;R&amp;P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70C0"/>
    <pageSetUpPr fitToPage="1"/>
  </sheetPr>
  <dimension ref="A1:L802"/>
  <sheetViews>
    <sheetView topLeftCell="A34" zoomScale="70" zoomScaleNormal="70" zoomScaleSheetLayoutView="85" zoomScalePageLayoutView="75" workbookViewId="0"/>
  </sheetViews>
  <sheetFormatPr defaultColWidth="9.140625" defaultRowHeight="15" x14ac:dyDescent="0.25"/>
  <cols>
    <col min="1" max="1" width="12.5703125" style="63" customWidth="1"/>
    <col min="2" max="2" width="40.42578125" style="67" customWidth="1"/>
    <col min="3" max="3" width="16.85546875" style="63" customWidth="1"/>
    <col min="4" max="4" width="32.85546875" style="63" customWidth="1"/>
    <col min="5" max="5" width="22.28515625" style="70" customWidth="1"/>
    <col min="6" max="7" width="13.85546875" style="63" customWidth="1"/>
    <col min="8" max="8" width="22.28515625" style="63" customWidth="1"/>
    <col min="9" max="9" width="14.140625" style="78" customWidth="1"/>
    <col min="10" max="16384" width="9.140625" style="63"/>
  </cols>
  <sheetData>
    <row r="1" spans="1:12" s="55" customFormat="1" ht="37.5" x14ac:dyDescent="0.25">
      <c r="A1" s="74">
        <v>2015</v>
      </c>
      <c r="B1" s="57" t="s">
        <v>56</v>
      </c>
      <c r="C1" s="160" t="s">
        <v>58</v>
      </c>
      <c r="D1" s="160"/>
      <c r="E1" s="160"/>
      <c r="F1" s="160"/>
      <c r="G1" s="160"/>
      <c r="H1" s="160"/>
      <c r="I1" s="75"/>
      <c r="J1" s="59"/>
      <c r="K1" s="73"/>
      <c r="L1" s="59"/>
    </row>
    <row r="2" spans="1:12" s="55" customFormat="1" ht="18.75" x14ac:dyDescent="0.25">
      <c r="A2" s="56"/>
      <c r="B2" s="58" t="s">
        <v>59</v>
      </c>
      <c r="C2" s="161"/>
      <c r="D2" s="161"/>
      <c r="E2" s="161"/>
      <c r="F2" s="161"/>
      <c r="G2" s="161"/>
      <c r="H2" s="161"/>
      <c r="I2" s="75"/>
      <c r="J2" s="59"/>
      <c r="K2" s="73"/>
      <c r="L2" s="59"/>
    </row>
    <row r="3" spans="1:12" ht="45" x14ac:dyDescent="0.25">
      <c r="A3" s="43" t="s">
        <v>55</v>
      </c>
      <c r="B3" s="43" t="s">
        <v>49</v>
      </c>
      <c r="C3" s="43" t="s">
        <v>5</v>
      </c>
      <c r="D3" s="43" t="s">
        <v>50</v>
      </c>
      <c r="E3" s="43" t="s">
        <v>51</v>
      </c>
      <c r="F3" s="43" t="s">
        <v>52</v>
      </c>
      <c r="G3" s="43" t="s">
        <v>57</v>
      </c>
      <c r="H3" s="43" t="s">
        <v>53</v>
      </c>
      <c r="I3" s="76" t="s">
        <v>54</v>
      </c>
    </row>
    <row r="4" spans="1:12" s="42" customFormat="1" ht="30" x14ac:dyDescent="0.25">
      <c r="A4" s="68" t="str">
        <f>IF(zgłoszenia[[#This Row],[ID]]&gt;0,zgłoszenia[[#This Row],[Lp.]]&amp;" "&amp;zgłoszenia[[#This Row],[ID]]&amp;"
"&amp;zgłoszenia[[#This Row],[Nr kance- laryjny]]&amp;"/P/15","---")</f>
        <v>1 ŁD
53/P/15</v>
      </c>
      <c r="B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oczko wodne 
gm. Biesiekierz; ob.Cieszyn; dz. Nr 81/17</v>
      </c>
      <c r="C4" s="45" t="str">
        <f>IF(zgłoszenia[[#This Row],[Rodzaj zgłoszenia]]&gt;0,zgłoszenia[[#This Row],[Rodzaj zgłoszenia]]," ")</f>
        <v>budowa obiektu - art. 29 ust. 1</v>
      </c>
      <c r="D4" s="64" t="e">
        <f>IF(#REF!&gt;0,#REF!&amp;";
"&amp;#REF!," ")</f>
        <v>#REF!</v>
      </c>
      <c r="E4" s="69" t="e">
        <f>IF(zgłoszenia[BOŚ Znak sprawy]&gt;0,zgłoszenia[BOŚ Znak sprawy]&amp;"
( "&amp;#REF!&amp;" "&amp;"dni )"," ")</f>
        <v>#REF!</v>
      </c>
      <c r="F4" s="60">
        <f>IF(zgłoszenia[[#This Row],[Data wpływu wniosku]]&gt;0,zgłoszenia[[#This Row],[Data wpływu wniosku]]," ")</f>
        <v>42373</v>
      </c>
      <c r="G4" s="60">
        <f>IF(zgłoszenia[[#This Row],[Data zakończenia sprawy]]&gt;0,zgłoszenia[[#This Row],[Data zakończenia sprawy]]," ")</f>
        <v>42402</v>
      </c>
      <c r="H4" s="61" t="str">
        <f>IF(zgłoszenia[[#This Row],[Sposób zakończenia]]&gt;0,zgłoszenia[[#This Row],[Sposób zakończenia]]," ")</f>
        <v>brak sprzeciwu - zgłoszenie skuteczne</v>
      </c>
      <c r="I4" s="77" t="e">
        <f>IF(#REF!&gt;0,#REF!,"---")</f>
        <v>#REF!</v>
      </c>
    </row>
    <row r="5" spans="1:12" s="42" customFormat="1" ht="30" x14ac:dyDescent="0.25">
      <c r="A5" s="68" t="str">
        <f>IF(zgłoszenia[[#This Row],[ID]]&gt;0,zgłoszenia[[#This Row],[Lp.]]&amp;" "&amp;zgłoszenia[[#This Row],[ID]]&amp;"
"&amp;zgłoszenia[[#This Row],[Nr kance- laryjny]]&amp;"/P/15","---")</f>
        <v>2 AŁ
74/P/15</v>
      </c>
      <c r="B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3 budynki rekreacji indywidualnej 
gm. Mielno; ob.Sarbinowo; dz. Nr 58/14</v>
      </c>
      <c r="C5" s="45" t="str">
        <f>IF(zgłoszenia[[#This Row],[Rodzaj zgłoszenia]]&gt;0,zgłoszenia[[#This Row],[Rodzaj zgłoszenia]]," ")</f>
        <v>budowa obiektu - art. 29 ust. 1</v>
      </c>
      <c r="D5" s="64" t="e">
        <f>IF(#REF!&gt;0,#REF!&amp;";
"&amp;#REF!," ")</f>
        <v>#REF!</v>
      </c>
      <c r="E5" s="69" t="e">
        <f>IF(zgłoszenia[BOŚ Znak sprawy]&gt;0,zgłoszenia[BOŚ Znak sprawy]&amp;"
( "&amp;#REF!&amp;" "&amp;"dni )"," ")</f>
        <v>#REF!</v>
      </c>
      <c r="F5" s="60">
        <f>IF(zgłoszenia[[#This Row],[Data wpływu wniosku]]&gt;0,zgłoszenia[[#This Row],[Data wpływu wniosku]]," ")</f>
        <v>42373</v>
      </c>
      <c r="G5" s="60">
        <f>IF(zgłoszenia[[#This Row],[Data zakończenia sprawy]]&gt;0,zgłoszenia[[#This Row],[Data zakończenia sprawy]]," ")</f>
        <v>42402</v>
      </c>
      <c r="H5" s="61" t="str">
        <f>IF(zgłoszenia[[#This Row],[Sposób zakończenia]]&gt;0,zgłoszenia[[#This Row],[Sposób zakończenia]]," ")</f>
        <v>brak sprzeciwu - zgłoszenie skuteczne</v>
      </c>
      <c r="I5" s="77" t="e">
        <f>IF(#REF!&gt;0,#REF!,"---")</f>
        <v>#REF!</v>
      </c>
    </row>
    <row r="6" spans="1:12" s="42" customFormat="1" ht="30" x14ac:dyDescent="0.25">
      <c r="A6" s="68" t="str">
        <f>IF(zgłoszenia[[#This Row],[ID]]&gt;0,zgłoszenia[[#This Row],[Lp.]]&amp;" "&amp;zgłoszenia[[#This Row],[ID]]&amp;"
"&amp;zgłoszenia[[#This Row],[Nr kance- laryjny]]&amp;"/P/15","---")</f>
        <v>3 IN
79/P/15</v>
      </c>
      <c r="B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 i kan. Sanitarnej 
gm. Świeszyno; ob.Konikowo; dz. Nr 17/9</v>
      </c>
      <c r="C6" s="45" t="str">
        <f>IF(zgłoszenia[[#This Row],[Rodzaj zgłoszenia]]&gt;0,zgłoszenia[[#This Row],[Rodzaj zgłoszenia]]," ")</f>
        <v>sieci art.29 ust.1 pkt 19a</v>
      </c>
      <c r="D6" s="64" t="e">
        <f>IF(#REF!&gt;0,#REF!&amp;";
"&amp;#REF!," ")</f>
        <v>#REF!</v>
      </c>
      <c r="E6" s="69" t="e">
        <f>IF(zgłoszenia[BOŚ Znak sprawy]&gt;0,zgłoszenia[BOŚ Znak sprawy]&amp;"
( "&amp;#REF!&amp;" "&amp;"dni )"," ")</f>
        <v>#REF!</v>
      </c>
      <c r="F6" s="60">
        <f>IF(zgłoszenia[[#This Row],[Data wpływu wniosku]]&gt;0,zgłoszenia[[#This Row],[Data wpływu wniosku]]," ")</f>
        <v>42373</v>
      </c>
      <c r="G6" s="60">
        <f>IF(zgłoszenia[[#This Row],[Data zakończenia sprawy]]&gt;0,zgłoszenia[[#This Row],[Data zakończenia sprawy]]," ")</f>
        <v>42403</v>
      </c>
      <c r="H6" s="61" t="str">
        <f>IF(zgłoszenia[[#This Row],[Sposób zakończenia]]&gt;0,zgłoszenia[[#This Row],[Sposób zakończenia]]," ")</f>
        <v>brak sprzeciwu - zgłoszenie skuteczne</v>
      </c>
      <c r="I6" s="77" t="e">
        <f>IF(#REF!&gt;0,#REF!,"---")</f>
        <v>#REF!</v>
      </c>
    </row>
    <row r="7" spans="1:12" s="42" customFormat="1" ht="30" x14ac:dyDescent="0.25">
      <c r="A7" s="68" t="str">
        <f>IF(zgłoszenia[[#This Row],[ID]]&gt;0,zgłoszenia[[#This Row],[Lp.]]&amp;" "&amp;zgłoszenia[[#This Row],[ID]]&amp;"
"&amp;zgłoszenia[[#This Row],[Nr kance- laryjny]]&amp;"/P/15","---")</f>
        <v>4 AP
196/P/15</v>
      </c>
      <c r="B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ob.Mielno; dz. Nr 310/48</v>
      </c>
      <c r="C7" s="45" t="str">
        <f>IF(zgłoszenia[[#This Row],[Rodzaj zgłoszenia]]&gt;0,zgłoszenia[[#This Row],[Rodzaj zgłoszenia]]," ")</f>
        <v>jednorodzinne art.29 ust.1 pkt 1a</v>
      </c>
      <c r="D7" s="64" t="e">
        <f>IF(#REF!&gt;0,#REF!&amp;";
"&amp;#REF!," ")</f>
        <v>#REF!</v>
      </c>
      <c r="E7" s="69" t="e">
        <f>IF(zgłoszenia[BOŚ Znak sprawy]&gt;0,zgłoszenia[BOŚ Znak sprawy]&amp;"
( "&amp;#REF!&amp;" "&amp;"dni )"," ")</f>
        <v>#REF!</v>
      </c>
      <c r="F7" s="60">
        <f>IF(zgłoszenia[[#This Row],[Data wpływu wniosku]]&gt;0,zgłoszenia[[#This Row],[Data wpływu wniosku]]," ")</f>
        <v>42373</v>
      </c>
      <c r="G7" s="60">
        <f>IF(zgłoszenia[[#This Row],[Data zakończenia sprawy]]&gt;0,zgłoszenia[[#This Row],[Data zakończenia sprawy]]," ")</f>
        <v>42389</v>
      </c>
      <c r="H7" s="61" t="str">
        <f>IF(zgłoszenia[[#This Row],[Sposób zakończenia]]&gt;0,zgłoszenia[[#This Row],[Sposób zakończenia]]," ")</f>
        <v>decyzja umorzenie</v>
      </c>
      <c r="I7" s="77" t="e">
        <f>IF(#REF!&gt;0,#REF!,"---")</f>
        <v>#REF!</v>
      </c>
    </row>
    <row r="8" spans="1:12" s="42" customFormat="1" ht="30" x14ac:dyDescent="0.25">
      <c r="A8" s="68" t="str">
        <f>IF(zgłoszenia[[#This Row],[ID]]&gt;0,zgłoszenia[[#This Row],[Lp.]]&amp;" "&amp;zgłoszenia[[#This Row],[ID]]&amp;"
"&amp;zgłoszenia[[#This Row],[Nr kance- laryjny]]&amp;"/P/15","---")</f>
        <v>5 WŚ
177/P/15</v>
      </c>
      <c r="B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wiaty drewnianej 7mx5m 
gm. Manowo; ob.Manowo; dz. Nr 296/1</v>
      </c>
      <c r="C8" s="45" t="str">
        <f>IF(zgłoszenia[[#This Row],[Rodzaj zgłoszenia]]&gt;0,zgłoszenia[[#This Row],[Rodzaj zgłoszenia]]," ")</f>
        <v>budowa obiektu - art. 29 ust. 1</v>
      </c>
      <c r="D8" s="64" t="e">
        <f>IF(#REF!&gt;0,#REF!&amp;";
"&amp;#REF!," ")</f>
        <v>#REF!</v>
      </c>
      <c r="E8" s="69" t="e">
        <f>IF(zgłoszenia[BOŚ Znak sprawy]&gt;0,zgłoszenia[BOŚ Znak sprawy]&amp;"
( "&amp;#REF!&amp;" "&amp;"dni )"," ")</f>
        <v>#REF!</v>
      </c>
      <c r="F8" s="60">
        <f>IF(zgłoszenia[[#This Row],[Data wpływu wniosku]]&gt;0,zgłoszenia[[#This Row],[Data wpływu wniosku]]," ")</f>
        <v>42374</v>
      </c>
      <c r="G8" s="60">
        <f>IF(zgłoszenia[[#This Row],[Data zakończenia sprawy]]&gt;0,zgłoszenia[[#This Row],[Data zakończenia sprawy]]," ")</f>
        <v>42404</v>
      </c>
      <c r="H8" s="61" t="str">
        <f>IF(zgłoszenia[[#This Row],[Sposób zakończenia]]&gt;0,zgłoszenia[[#This Row],[Sposób zakończenia]]," ")</f>
        <v>brak sprzeciwu - zgłoszenie skuteczne</v>
      </c>
      <c r="I8" s="77" t="e">
        <f>IF(#REF!&gt;0,#REF!,"---")</f>
        <v>#REF!</v>
      </c>
    </row>
    <row r="9" spans="1:12" ht="45" x14ac:dyDescent="0.25">
      <c r="A9" s="68" t="str">
        <f>IF(zgłoszenia[[#This Row],[ID]]&gt;0,zgłoszenia[[#This Row],[Lp.]]&amp;" "&amp;zgłoszenia[[#This Row],[ID]]&amp;"
"&amp;zgłoszenia[[#This Row],[Nr kance- laryjny]]&amp;"/P/15","---")</f>
        <v>6 MS
175/P/15</v>
      </c>
      <c r="B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dachu na części obiektu 
gm. Będzino; ob.Mścice; dz. Nr 121/20</v>
      </c>
      <c r="C9" s="45" t="str">
        <f>IF(zgłoszenia[[#This Row],[Rodzaj zgłoszenia]]&gt;0,zgłoszenia[[#This Row],[Rodzaj zgłoszenia]]," ")</f>
        <v>roboty budowlane - art. 29 ust. 2</v>
      </c>
      <c r="D9" s="64" t="e">
        <f>IF(#REF!&gt;0,#REF!&amp;";
"&amp;#REF!," ")</f>
        <v>#REF!</v>
      </c>
      <c r="E9" s="69" t="e">
        <f>IF(zgłoszenia[BOŚ Znak sprawy]&gt;0,zgłoszenia[BOŚ Znak sprawy]&amp;"
( "&amp;#REF!&amp;" "&amp;"dni )"," ")</f>
        <v>#REF!</v>
      </c>
      <c r="F9" s="60">
        <f>IF(zgłoszenia[[#This Row],[Data wpływu wniosku]]&gt;0,zgłoszenia[[#This Row],[Data wpływu wniosku]]," ")</f>
        <v>42374</v>
      </c>
      <c r="G9" s="60">
        <f>IF(zgłoszenia[[#This Row],[Data zakończenia sprawy]]&gt;0,zgłoszenia[[#This Row],[Data zakończenia sprawy]]," ")</f>
        <v>42429</v>
      </c>
      <c r="H9" s="61" t="str">
        <f>IF(zgłoszenia[[#This Row],[Sposób zakończenia]]&gt;0,zgłoszenia[[#This Row],[Sposób zakończenia]]," ")</f>
        <v>decyzja umorzenie</v>
      </c>
      <c r="I9" s="77" t="e">
        <f>IF(#REF!&gt;0,#REF!,"---")</f>
        <v>#REF!</v>
      </c>
    </row>
    <row r="10" spans="1:12" ht="45" x14ac:dyDescent="0.25">
      <c r="A10" s="68" t="str">
        <f>IF(zgłoszenia[[#This Row],[ID]]&gt;0,zgłoszenia[[#This Row],[Lp.]]&amp;" "&amp;zgłoszenia[[#This Row],[ID]]&amp;"
"&amp;zgłoszenia[[#This Row],[Nr kance- laryjny]]&amp;"/P/15","---")</f>
        <v>7 AA
178/P/15</v>
      </c>
      <c r="B1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ob.nr 2; dz. Nr 139/9</v>
      </c>
      <c r="C10" s="45" t="str">
        <f>IF(zgłoszenia[[#This Row],[Rodzaj zgłoszenia]]&gt;0,zgłoszenia[[#This Row],[Rodzaj zgłoszenia]]," ")</f>
        <v>roboty budowlane - art. 29 ust. 2</v>
      </c>
      <c r="D10" s="64" t="e">
        <f>IF(#REF!&gt;0,#REF!&amp;";
"&amp;#REF!," ")</f>
        <v>#REF!</v>
      </c>
      <c r="E10" s="69" t="e">
        <f>IF(zgłoszenia[BOŚ Znak sprawy]&gt;0,zgłoszenia[BOŚ Znak sprawy]&amp;"
( "&amp;#REF!&amp;" "&amp;"dni )"," ")</f>
        <v>#REF!</v>
      </c>
      <c r="F10" s="60">
        <f>IF(zgłoszenia[[#This Row],[Data wpływu wniosku]]&gt;0,zgłoszenia[[#This Row],[Data wpływu wniosku]]," ")</f>
        <v>42374</v>
      </c>
      <c r="G10" s="60" t="str">
        <f>IF(zgłoszenia[[#This Row],[Data zakończenia sprawy]]&gt;0,zgłoszenia[[#This Row],[Data zakończenia sprawy]]," ")</f>
        <v xml:space="preserve"> </v>
      </c>
      <c r="H10" s="61" t="str">
        <f>IF(zgłoszenia[[#This Row],[Sposób zakończenia]]&gt;0,zgłoszenia[[#This Row],[Sposób zakończenia]]," ")</f>
        <v xml:space="preserve"> </v>
      </c>
      <c r="I10" s="77" t="e">
        <f>IF(#REF!&gt;0,#REF!,"---")</f>
        <v>#REF!</v>
      </c>
    </row>
    <row r="11" spans="1:12" ht="30" x14ac:dyDescent="0.25">
      <c r="A11" s="68" t="str">
        <f>IF(zgłoszenia[[#This Row],[ID]]&gt;0,zgłoszenia[[#This Row],[Lp.]]&amp;" "&amp;zgłoszenia[[#This Row],[ID]]&amp;"
"&amp;zgłoszenia[[#This Row],[Nr kance- laryjny]]&amp;"/P/15","---")</f>
        <v>8 AA
191/P/15</v>
      </c>
      <c r="B1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
gm. Sianów; ob.Maszkowo; dz. Nr 192</v>
      </c>
      <c r="C11" s="45" t="str">
        <f>IF(zgłoszenia[[#This Row],[Rodzaj zgłoszenia]]&gt;0,zgłoszenia[[#This Row],[Rodzaj zgłoszenia]]," ")</f>
        <v>budowa obiektu - art. 29 ust. 1</v>
      </c>
      <c r="D11" s="64" t="e">
        <f>IF(#REF!&gt;0,#REF!&amp;";
"&amp;#REF!," ")</f>
        <v>#REF!</v>
      </c>
      <c r="E11" s="69" t="e">
        <f>IF(zgłoszenia[BOŚ Znak sprawy]&gt;0,zgłoszenia[BOŚ Znak sprawy]&amp;"
( "&amp;#REF!&amp;" "&amp;"dni )"," ")</f>
        <v>#REF!</v>
      </c>
      <c r="F11" s="60">
        <f>IF(zgłoszenia[[#This Row],[Data wpływu wniosku]]&gt;0,zgłoszenia[[#This Row],[Data wpływu wniosku]]," ")</f>
        <v>42374</v>
      </c>
      <c r="G11" s="60" t="str">
        <f>IF(zgłoszenia[[#This Row],[Data zakończenia sprawy]]&gt;0,zgłoszenia[[#This Row],[Data zakończenia sprawy]]," ")</f>
        <v xml:space="preserve"> </v>
      </c>
      <c r="H11" s="61" t="str">
        <f>IF(zgłoszenia[[#This Row],[Sposób zakończenia]]&gt;0,zgłoszenia[[#This Row],[Sposób zakończenia]]," ")</f>
        <v xml:space="preserve"> </v>
      </c>
      <c r="I11" s="77" t="e">
        <f>IF(#REF!&gt;0,#REF!,"---")</f>
        <v>#REF!</v>
      </c>
    </row>
    <row r="12" spans="1:12" ht="30" x14ac:dyDescent="0.25">
      <c r="A12" s="68" t="str">
        <f>IF(zgłoszenia[[#This Row],[ID]]&gt;0,zgłoszenia[[#This Row],[Lp.]]&amp;" "&amp;zgłoszenia[[#This Row],[ID]]&amp;"
"&amp;zgłoszenia[[#This Row],[Nr kance- laryjny]]&amp;"/P/15","---")</f>
        <v>9 ŁD
258/P/15</v>
      </c>
      <c r="B1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oczko wodne 
gm. Biesiekierz; ob.Tatów; dz. Nr 123</v>
      </c>
      <c r="C12" s="45" t="str">
        <f>IF(zgłoszenia[[#This Row],[Rodzaj zgłoszenia]]&gt;0,zgłoszenia[[#This Row],[Rodzaj zgłoszenia]]," ")</f>
        <v>budowa obiektu - art. 29 ust. 1</v>
      </c>
      <c r="D12" s="64" t="e">
        <f>IF(#REF!&gt;0,#REF!&amp;";
"&amp;#REF!," ")</f>
        <v>#REF!</v>
      </c>
      <c r="E12" s="69" t="e">
        <f>IF(zgłoszenia[BOŚ Znak sprawy]&gt;0,zgłoszenia[BOŚ Znak sprawy]&amp;"
( "&amp;#REF!&amp;" "&amp;"dni )"," ")</f>
        <v>#REF!</v>
      </c>
      <c r="F12" s="60">
        <f>IF(zgłoszenia[[#This Row],[Data wpływu wniosku]]&gt;0,zgłoszenia[[#This Row],[Data wpływu wniosku]]," ")</f>
        <v>42376</v>
      </c>
      <c r="G12" s="60">
        <f>IF(zgłoszenia[[#This Row],[Data zakończenia sprawy]]&gt;0,zgłoszenia[[#This Row],[Data zakończenia sprawy]]," ")</f>
        <v>42404</v>
      </c>
      <c r="H12" s="61" t="str">
        <f>IF(zgłoszenia[[#This Row],[Sposób zakończenia]]&gt;0,zgłoszenia[[#This Row],[Sposób zakończenia]]," ")</f>
        <v>brak sprzeciwu - zgłoszenie skuteczne</v>
      </c>
      <c r="I12" s="77" t="e">
        <f>IF(#REF!&gt;0,#REF!,"---")</f>
        <v>#REF!</v>
      </c>
    </row>
    <row r="13" spans="1:12" ht="75" x14ac:dyDescent="0.25">
      <c r="A13" s="68" t="str">
        <f>IF(zgłoszenia[[#This Row],[ID]]&gt;0,zgłoszenia[[#This Row],[Lp.]]&amp;" "&amp;zgłoszenia[[#This Row],[ID]]&amp;"
"&amp;zgłoszenia[[#This Row],[Nr kance- laryjny]]&amp;"/P/15","---")</f>
        <v>10 WŚ
288/P/15</v>
      </c>
      <c r="B1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 xml:space="preserve">budowa sieci elektroenergetycznej 0,4kV wraz z rozbiórką odcinka linii napowietrznej 0,4kV w m. Policko 
gm. Manowo; ob.Policko obręb Dęborogi; dz. Nr 383/3, 4/13, 4/11,4/29, 4/31 </v>
      </c>
      <c r="C13" s="45" t="str">
        <f>IF(zgłoszenia[[#This Row],[Rodzaj zgłoszenia]]&gt;0,zgłoszenia[[#This Row],[Rodzaj zgłoszenia]]," ")</f>
        <v>sieci art.29 ust.1 pkt 19a</v>
      </c>
      <c r="D13" s="64" t="e">
        <f>IF(#REF!&gt;0,#REF!&amp;";
"&amp;#REF!," ")</f>
        <v>#REF!</v>
      </c>
      <c r="E13" s="69" t="e">
        <f>IF(zgłoszenia[BOŚ Znak sprawy]&gt;0,zgłoszenia[BOŚ Znak sprawy]&amp;"
( "&amp;#REF!&amp;" "&amp;"dni )"," ")</f>
        <v>#REF!</v>
      </c>
      <c r="F13" s="60">
        <f>IF(zgłoszenia[[#This Row],[Data wpływu wniosku]]&gt;0,zgłoszenia[[#This Row],[Data wpływu wniosku]]," ")</f>
        <v>42377</v>
      </c>
      <c r="G13" s="60">
        <f>IF(zgłoszenia[[#This Row],[Data zakończenia sprawy]]&gt;0,zgłoszenia[[#This Row],[Data zakończenia sprawy]]," ")</f>
        <v>42405</v>
      </c>
      <c r="H13" s="61" t="str">
        <f>IF(zgłoszenia[[#This Row],[Sposób zakończenia]]&gt;0,zgłoszenia[[#This Row],[Sposób zakończenia]]," ")</f>
        <v>brak sprzeciwu - zgłoszenie skuteczne</v>
      </c>
      <c r="I13" s="77" t="e">
        <f>IF(#REF!&gt;0,#REF!,"---")</f>
        <v>#REF!</v>
      </c>
    </row>
    <row r="14" spans="1:12" ht="45" x14ac:dyDescent="0.25">
      <c r="A14" s="68" t="str">
        <f>IF(zgłoszenia[[#This Row],[ID]]&gt;0,zgłoszenia[[#This Row],[Lp.]]&amp;" "&amp;zgłoszenia[[#This Row],[ID]]&amp;"
"&amp;zgłoszenia[[#This Row],[Nr kance- laryjny]]&amp;"/P/15","---")</f>
        <v>11 ŁD
322/P/15</v>
      </c>
      <c r="B1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dwóch zjazdow 
gm. Biesiekierz; ob.Gniazdowo; dz. Nr 59/2, 61/1</v>
      </c>
      <c r="C14" s="45" t="str">
        <f>IF(zgłoszenia[[#This Row],[Rodzaj zgłoszenia]]&gt;0,zgłoszenia[[#This Row],[Rodzaj zgłoszenia]]," ")</f>
        <v>budowa obiektu - art. 29 ust. 1</v>
      </c>
      <c r="D14" s="64" t="e">
        <f>IF(#REF!&gt;0,#REF!&amp;";
"&amp;#REF!," ")</f>
        <v>#REF!</v>
      </c>
      <c r="E14" s="69" t="e">
        <f>IF(zgłoszenia[BOŚ Znak sprawy]&gt;0,zgłoszenia[BOŚ Znak sprawy]&amp;"
( "&amp;#REF!&amp;" "&amp;"dni )"," ")</f>
        <v>#REF!</v>
      </c>
      <c r="F14" s="60">
        <f>IF(zgłoszenia[[#This Row],[Data wpływu wniosku]]&gt;0,zgłoszenia[[#This Row],[Data wpływu wniosku]]," ")</f>
        <v>42377</v>
      </c>
      <c r="G14" s="60">
        <f>IF(zgłoszenia[[#This Row],[Data zakończenia sprawy]]&gt;0,zgłoszenia[[#This Row],[Data zakończenia sprawy]]," ")</f>
        <v>42406</v>
      </c>
      <c r="H14" s="61" t="str">
        <f>IF(zgłoszenia[[#This Row],[Sposób zakończenia]]&gt;0,zgłoszenia[[#This Row],[Sposób zakończenia]]," ")</f>
        <v>brak sprzeciwu - zgłoszenie skuteczne</v>
      </c>
      <c r="I14" s="77" t="e">
        <f>IF(#REF!&gt;0,#REF!,"---")</f>
        <v>#REF!</v>
      </c>
    </row>
    <row r="15" spans="1:12" ht="30" x14ac:dyDescent="0.25">
      <c r="A15" s="68" t="str">
        <f>IF(zgłoszenia[[#This Row],[ID]]&gt;0,zgłoszenia[[#This Row],[Lp.]]&amp;" "&amp;zgłoszenia[[#This Row],[ID]]&amp;"
"&amp;zgłoszenia[[#This Row],[Nr kance- laryjny]]&amp;"/P/15","---")</f>
        <v>12 AP
320/P/15</v>
      </c>
      <c r="B1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zjazd z drogi gminnej 
gm. Mielno; ob.Chłopy; dz. Nr 75</v>
      </c>
      <c r="C15" s="45" t="str">
        <f>IF(zgłoszenia[[#This Row],[Rodzaj zgłoszenia]]&gt;0,zgłoszenia[[#This Row],[Rodzaj zgłoszenia]]," ")</f>
        <v>budowa obiektu - art. 29 ust. 1</v>
      </c>
      <c r="D15" s="64" t="e">
        <f>IF(#REF!&gt;0,#REF!&amp;";
"&amp;#REF!," ")</f>
        <v>#REF!</v>
      </c>
      <c r="E15" s="69" t="e">
        <f>IF(zgłoszenia[BOŚ Znak sprawy]&gt;0,zgłoszenia[BOŚ Znak sprawy]&amp;"
( "&amp;#REF!&amp;" "&amp;"dni )"," ")</f>
        <v>#REF!</v>
      </c>
      <c r="F15" s="60">
        <f>IF(zgłoszenia[[#This Row],[Data wpływu wniosku]]&gt;0,zgłoszenia[[#This Row],[Data wpływu wniosku]]," ")</f>
        <v>42377</v>
      </c>
      <c r="G15" s="60">
        <f>IF(zgłoszenia[[#This Row],[Data zakończenia sprawy]]&gt;0,zgłoszenia[[#This Row],[Data zakończenia sprawy]]," ")</f>
        <v>42390</v>
      </c>
      <c r="H15" s="61" t="str">
        <f>IF(zgłoszenia[[#This Row],[Sposób zakończenia]]&gt;0,zgłoszenia[[#This Row],[Sposób zakończenia]]," ")</f>
        <v>brak sprzeciwu - zgłoszenie skuteczne</v>
      </c>
      <c r="I15" s="77" t="e">
        <f>IF(#REF!&gt;0,#REF!,"---")</f>
        <v>#REF!</v>
      </c>
    </row>
    <row r="16" spans="1:12" ht="30" x14ac:dyDescent="0.25">
      <c r="A16" s="68" t="str">
        <f>IF(zgłoszenia[[#This Row],[ID]]&gt;0,zgłoszenia[[#This Row],[Lp.]]&amp;" "&amp;zgłoszenia[[#This Row],[ID]]&amp;"
"&amp;zgłoszenia[[#This Row],[Nr kance- laryjny]]&amp;"/P/15","---")</f>
        <v>13 MS
417/P/15</v>
      </c>
      <c r="B1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Będzino; ob.Tymień; dz. Nr 142/12</v>
      </c>
      <c r="C16" s="45" t="str">
        <f>IF(zgłoszenia[[#This Row],[Rodzaj zgłoszenia]]&gt;0,zgłoszenia[[#This Row],[Rodzaj zgłoszenia]]," ")</f>
        <v>budowa obiektu - art. 29 ust. 1</v>
      </c>
      <c r="D16" s="64" t="e">
        <f>IF(#REF!&gt;0,#REF!&amp;";
"&amp;#REF!," ")</f>
        <v>#REF!</v>
      </c>
      <c r="E16" s="69" t="e">
        <f>IF(zgłoszenia[BOŚ Znak sprawy]&gt;0,zgłoszenia[BOŚ Znak sprawy]&amp;"
( "&amp;#REF!&amp;" "&amp;"dni )"," ")</f>
        <v>#REF!</v>
      </c>
      <c r="F16" s="60">
        <f>IF(zgłoszenia[[#This Row],[Data wpływu wniosku]]&gt;0,zgłoszenia[[#This Row],[Data wpływu wniosku]]," ")</f>
        <v>42380</v>
      </c>
      <c r="G16" s="60">
        <f>IF(zgłoszenia[[#This Row],[Data zakończenia sprawy]]&gt;0,zgłoszenia[[#This Row],[Data zakończenia sprawy]]," ")</f>
        <v>42410</v>
      </c>
      <c r="H16" s="61" t="str">
        <f>IF(zgłoszenia[[#This Row],[Sposób zakończenia]]&gt;0,zgłoszenia[[#This Row],[Sposób zakończenia]]," ")</f>
        <v>brak sprzeciwu - zgłoszenie skuteczne</v>
      </c>
      <c r="I16" s="77" t="e">
        <f>IF(#REF!&gt;0,#REF!,"---")</f>
        <v>#REF!</v>
      </c>
    </row>
    <row r="17" spans="1:9" ht="30" x14ac:dyDescent="0.25">
      <c r="A17" s="68" t="str">
        <f>IF(zgłoszenia[[#This Row],[ID]]&gt;0,zgłoszenia[[#This Row],[Lp.]]&amp;" "&amp;zgłoszenia[[#This Row],[ID]]&amp;"
"&amp;zgłoszenia[[#This Row],[Nr kance- laryjny]]&amp;"/P/15","---")</f>
        <v>14 MS
416/P/15</v>
      </c>
      <c r="B1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Będzino; ob.Łekno; dz. Nr 42/1</v>
      </c>
      <c r="C17" s="45" t="str">
        <f>IF(zgłoszenia[[#This Row],[Rodzaj zgłoszenia]]&gt;0,zgłoszenia[[#This Row],[Rodzaj zgłoszenia]]," ")</f>
        <v>budowa obiektu - art. 29 ust. 1</v>
      </c>
      <c r="D17" s="64" t="e">
        <f>IF(#REF!&gt;0,#REF!&amp;";
"&amp;#REF!," ")</f>
        <v>#REF!</v>
      </c>
      <c r="E17" s="69" t="e">
        <f>IF(zgłoszenia[BOŚ Znak sprawy]&gt;0,zgłoszenia[BOŚ Znak sprawy]&amp;"
( "&amp;#REF!&amp;" "&amp;"dni )"," ")</f>
        <v>#REF!</v>
      </c>
      <c r="F17" s="60">
        <f>IF(zgłoszenia[[#This Row],[Data wpływu wniosku]]&gt;0,zgłoszenia[[#This Row],[Data wpływu wniosku]]," ")</f>
        <v>42380</v>
      </c>
      <c r="G17" s="60">
        <f>IF(zgłoszenia[[#This Row],[Data zakończenia sprawy]]&gt;0,zgłoszenia[[#This Row],[Data zakończenia sprawy]]," ")</f>
        <v>42410</v>
      </c>
      <c r="H17" s="61" t="str">
        <f>IF(zgłoszenia[[#This Row],[Sposób zakończenia]]&gt;0,zgłoszenia[[#This Row],[Sposób zakończenia]]," ")</f>
        <v>brak sprzeciwu - zgłoszenie skuteczne</v>
      </c>
      <c r="I17" s="77" t="e">
        <f>IF(#REF!&gt;0,#REF!,"---")</f>
        <v>#REF!</v>
      </c>
    </row>
    <row r="18" spans="1:9" ht="30" x14ac:dyDescent="0.25">
      <c r="A18" s="68" t="str">
        <f>IF(zgłoszenia[[#This Row],[ID]]&gt;0,zgłoszenia[[#This Row],[Lp.]]&amp;" "&amp;zgłoszenia[[#This Row],[ID]]&amp;"
"&amp;zgłoszenia[[#This Row],[Nr kance- laryjny]]&amp;"/P/15","---")</f>
        <v>15 MS
414/P/15</v>
      </c>
      <c r="B1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Będzino; ob.Dobiesławiec; dz. Nr 93/8</v>
      </c>
      <c r="C18" s="45" t="str">
        <f>IF(zgłoszenia[[#This Row],[Rodzaj zgłoszenia]]&gt;0,zgłoszenia[[#This Row],[Rodzaj zgłoszenia]]," ")</f>
        <v>budowa obiektu - art. 29 ust. 1</v>
      </c>
      <c r="D18" s="64" t="e">
        <f>IF(#REF!&gt;0,#REF!&amp;";
"&amp;#REF!," ")</f>
        <v>#REF!</v>
      </c>
      <c r="E18" s="69" t="e">
        <f>IF(zgłoszenia[BOŚ Znak sprawy]&gt;0,zgłoszenia[BOŚ Znak sprawy]&amp;"
( "&amp;#REF!&amp;" "&amp;"dni )"," ")</f>
        <v>#REF!</v>
      </c>
      <c r="F18" s="60">
        <f>IF(zgłoszenia[[#This Row],[Data wpływu wniosku]]&gt;0,zgłoszenia[[#This Row],[Data wpływu wniosku]]," ")</f>
        <v>42380</v>
      </c>
      <c r="G18" s="60">
        <f>IF(zgłoszenia[[#This Row],[Data zakończenia sprawy]]&gt;0,zgłoszenia[[#This Row],[Data zakończenia sprawy]]," ")</f>
        <v>42410</v>
      </c>
      <c r="H18" s="61" t="str">
        <f>IF(zgłoszenia[[#This Row],[Sposób zakończenia]]&gt;0,zgłoszenia[[#This Row],[Sposób zakończenia]]," ")</f>
        <v>brak sprzeciwu - zgłoszenie skuteczne</v>
      </c>
      <c r="I18" s="77" t="e">
        <f>IF(#REF!&gt;0,#REF!,"---")</f>
        <v>#REF!</v>
      </c>
    </row>
    <row r="19" spans="1:9" ht="30" x14ac:dyDescent="0.25">
      <c r="A19" s="68" t="str">
        <f>IF(zgłoszenia[[#This Row],[ID]]&gt;0,zgłoszenia[[#This Row],[Lp.]]&amp;" "&amp;zgłoszenia[[#This Row],[ID]]&amp;"
"&amp;zgłoszenia[[#This Row],[Nr kance- laryjny]]&amp;"/P/15","---")</f>
        <v>16 ŁD
489/P/15</v>
      </c>
      <c r="B1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przebudowan sieci wodociągowej 
gm. Biesiekierz; ob.Świemino; dz. Nr 70/20</v>
      </c>
      <c r="C19" s="45" t="str">
        <f>IF(zgłoszenia[[#This Row],[Rodzaj zgłoszenia]]&gt;0,zgłoszenia[[#This Row],[Rodzaj zgłoszenia]]," ")</f>
        <v>sieci art.29 ust.1 pkt 19a</v>
      </c>
      <c r="D19" s="64" t="e">
        <f>IF(#REF!&gt;0,#REF!&amp;";
"&amp;#REF!," ")</f>
        <v>#REF!</v>
      </c>
      <c r="E19" s="69" t="e">
        <f>IF(zgłoszenia[BOŚ Znak sprawy]&gt;0,zgłoszenia[BOŚ Znak sprawy]&amp;"
( "&amp;#REF!&amp;" "&amp;"dni )"," ")</f>
        <v>#REF!</v>
      </c>
      <c r="F19" s="60">
        <f>IF(zgłoszenia[[#This Row],[Data wpływu wniosku]]&gt;0,zgłoszenia[[#This Row],[Data wpływu wniosku]]," ")</f>
        <v>42381</v>
      </c>
      <c r="G19" s="60">
        <f>IF(zgłoszenia[[#This Row],[Data zakończenia sprawy]]&gt;0,zgłoszenia[[#This Row],[Data zakończenia sprawy]]," ")</f>
        <v>42410</v>
      </c>
      <c r="H19" s="61" t="str">
        <f>IF(zgłoszenia[[#This Row],[Sposób zakończenia]]&gt;0,zgłoszenia[[#This Row],[Sposób zakończenia]]," ")</f>
        <v>brak sprzeciwu - zgłoszenie skuteczne</v>
      </c>
      <c r="I19" s="77" t="e">
        <f>IF(#REF!&gt;0,#REF!,"---")</f>
        <v>#REF!</v>
      </c>
    </row>
    <row r="20" spans="1:9" ht="90" x14ac:dyDescent="0.25">
      <c r="A20" s="68" t="str">
        <f>IF(zgłoszenia[[#This Row],[ID]]&gt;0,zgłoszenia[[#This Row],[Lp.]]&amp;" "&amp;zgłoszenia[[#This Row],[ID]]&amp;"
"&amp;zgłoszenia[[#This Row],[Nr kance- laryjny]]&amp;"/P/15","---")</f>
        <v>17 AS
463/P/15</v>
      </c>
      <c r="B2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lprzebudowa linii elektroenergetycznej niskiego napięcia oznaczonej jako „obwód nr 2”, kolidującej z projektowaną „linią elektroenergetyczną 400 kV Gdańsk Przyjaźń – Żydowo Kierzkowo” 
gm. Polanów; ob.Żydowo; dz. Nr  71/2</v>
      </c>
      <c r="C20" s="45" t="str">
        <f>IF(zgłoszenia[[#This Row],[Rodzaj zgłoszenia]]&gt;0,zgłoszenia[[#This Row],[Rodzaj zgłoszenia]]," ")</f>
        <v>roboty budowlane - art. 29 ust. 2</v>
      </c>
      <c r="D20" s="64" t="e">
        <f>IF(#REF!&gt;0,#REF!&amp;";
"&amp;#REF!," ")</f>
        <v>#REF!</v>
      </c>
      <c r="E20" s="69" t="e">
        <f>IF(zgłoszenia[BOŚ Znak sprawy]&gt;0,zgłoszenia[BOŚ Znak sprawy]&amp;"
( "&amp;#REF!&amp;" "&amp;"dni )"," ")</f>
        <v>#REF!</v>
      </c>
      <c r="F20" s="60">
        <f>IF(zgłoszenia[[#This Row],[Data wpływu wniosku]]&gt;0,zgłoszenia[[#This Row],[Data wpływu wniosku]]," ")</f>
        <v>42381</v>
      </c>
      <c r="G20" s="60">
        <f>IF(zgłoszenia[[#This Row],[Data zakończenia sprawy]]&gt;0,zgłoszenia[[#This Row],[Data zakończenia sprawy]]," ")</f>
        <v>42417</v>
      </c>
      <c r="H20" s="61" t="str">
        <f>IF(zgłoszenia[[#This Row],[Sposób zakończenia]]&gt;0,zgłoszenia[[#This Row],[Sposób zakończenia]]," ")</f>
        <v>brak sprzeciwu - zgłoszenie skuteczne</v>
      </c>
      <c r="I20" s="77" t="e">
        <f>IF(#REF!&gt;0,#REF!,"---")</f>
        <v>#REF!</v>
      </c>
    </row>
    <row r="21" spans="1:9" ht="30" x14ac:dyDescent="0.25">
      <c r="A21" s="68" t="str">
        <f>IF(zgłoszenia[[#This Row],[ID]]&gt;0,zgłoszenia[[#This Row],[Lp.]]&amp;" "&amp;zgłoszenia[[#This Row],[ID]]&amp;"
"&amp;zgłoszenia[[#This Row],[Nr kance- laryjny]]&amp;"/P/15","---")</f>
        <v>18 MS
598/P/15</v>
      </c>
      <c r="B2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z drogi powiatowej 
gm. Będzino; ob.Będzinko; dz. Nr 354</v>
      </c>
      <c r="C21" s="45" t="str">
        <f>IF(zgłoszenia[[#This Row],[Rodzaj zgłoszenia]]&gt;0,zgłoszenia[[#This Row],[Rodzaj zgłoszenia]]," ")</f>
        <v>budowa obiektu - art. 29 ust. 1</v>
      </c>
      <c r="D21" s="64" t="e">
        <f>IF(#REF!&gt;0,#REF!&amp;";
"&amp;#REF!," ")</f>
        <v>#REF!</v>
      </c>
      <c r="E21" s="69" t="e">
        <f>IF(zgłoszenia[BOŚ Znak sprawy]&gt;0,zgłoszenia[BOŚ Znak sprawy]&amp;"
( "&amp;#REF!&amp;" "&amp;"dni )"," ")</f>
        <v>#REF!</v>
      </c>
      <c r="F21" s="60">
        <f>IF(zgłoszenia[[#This Row],[Data wpływu wniosku]]&gt;0,zgłoszenia[[#This Row],[Data wpływu wniosku]]," ")</f>
        <v>42382</v>
      </c>
      <c r="G21" s="60">
        <f>IF(zgłoszenia[[#This Row],[Data zakończenia sprawy]]&gt;0,zgłoszenia[[#This Row],[Data zakończenia sprawy]]," ")</f>
        <v>42411</v>
      </c>
      <c r="H21" s="61" t="str">
        <f>IF(zgłoszenia[[#This Row],[Sposób zakończenia]]&gt;0,zgłoszenia[[#This Row],[Sposób zakończenia]]," ")</f>
        <v>brak sprzeciwu - zgłoszenie skuteczne</v>
      </c>
      <c r="I21" s="77" t="e">
        <f>IF(#REF!&gt;0,#REF!,"---")</f>
        <v>#REF!</v>
      </c>
    </row>
    <row r="22" spans="1:9" ht="45" x14ac:dyDescent="0.25">
      <c r="A22" s="68" t="str">
        <f>IF(zgłoszenia[[#This Row],[ID]]&gt;0,zgłoszenia[[#This Row],[Lp.]]&amp;" "&amp;zgłoszenia[[#This Row],[ID]]&amp;"
"&amp;zgłoszenia[[#This Row],[Nr kance- laryjny]]&amp;"/P/15","---")</f>
        <v>19 AŁ
595/P/15</v>
      </c>
      <c r="B2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mieszkalno-usługowy na budynek mieszkalny 
gm. Mielno; ob.Sarbinowo; dz. Nr 390/36</v>
      </c>
      <c r="C22" s="45" t="str">
        <f>IF(zgłoszenia[[#This Row],[Rodzaj zgłoszenia]]&gt;0,zgłoszenia[[#This Row],[Rodzaj zgłoszenia]]," ")</f>
        <v>zmiana sposobu użytkowania - atr. 71</v>
      </c>
      <c r="D22" s="64" t="e">
        <f>IF(#REF!&gt;0,#REF!&amp;";
"&amp;#REF!," ")</f>
        <v>#REF!</v>
      </c>
      <c r="E22" s="69" t="e">
        <f>IF(zgłoszenia[BOŚ Znak sprawy]&gt;0,zgłoszenia[BOŚ Znak sprawy]&amp;"
( "&amp;#REF!&amp;" "&amp;"dni )"," ")</f>
        <v>#REF!</v>
      </c>
      <c r="F22" s="60">
        <f>IF(zgłoszenia[[#This Row],[Data wpływu wniosku]]&gt;0,zgłoszenia[[#This Row],[Data wpływu wniosku]]," ")</f>
        <v>42382</v>
      </c>
      <c r="G22" s="60">
        <f>IF(zgłoszenia[[#This Row],[Data zakończenia sprawy]]&gt;0,zgłoszenia[[#This Row],[Data zakończenia sprawy]]," ")</f>
        <v>42423</v>
      </c>
      <c r="H22" s="61" t="str">
        <f>IF(zgłoszenia[[#This Row],[Sposób zakończenia]]&gt;0,zgłoszenia[[#This Row],[Sposób zakończenia]]," ")</f>
        <v>brak sprzeciwu - zgłoszenie skuteczne</v>
      </c>
      <c r="I22" s="77" t="e">
        <f>IF(#REF!&gt;0,#REF!,"---")</f>
        <v>#REF!</v>
      </c>
    </row>
    <row r="23" spans="1:9" ht="30" x14ac:dyDescent="0.25">
      <c r="A23" s="68" t="str">
        <f>IF(zgłoszenia[[#This Row],[ID]]&gt;0,zgłoszenia[[#This Row],[Lp.]]&amp;" "&amp;zgłoszenia[[#This Row],[ID]]&amp;"
"&amp;zgłoszenia[[#This Row],[Nr kance- laryjny]]&amp;"/P/15","---")</f>
        <v>20 AP
555/P/15</v>
      </c>
      <c r="B2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ob.Sarbinowo; dz. Nr 387/16</v>
      </c>
      <c r="C23" s="45" t="str">
        <f>IF(zgłoszenia[[#This Row],[Rodzaj zgłoszenia]]&gt;0,zgłoszenia[[#This Row],[Rodzaj zgłoszenia]]," ")</f>
        <v>budowa obiektu - art. 29 ust. 1</v>
      </c>
      <c r="D23" s="64" t="e">
        <f>IF(#REF!&gt;0,#REF!&amp;";
"&amp;#REF!," ")</f>
        <v>#REF!</v>
      </c>
      <c r="E23" s="69" t="e">
        <f>IF(zgłoszenia[BOŚ Znak sprawy]&gt;0,zgłoszenia[BOŚ Znak sprawy]&amp;"
( "&amp;#REF!&amp;" "&amp;"dni )"," ")</f>
        <v>#REF!</v>
      </c>
      <c r="F23" s="60">
        <f>IF(zgłoszenia[[#This Row],[Data wpływu wniosku]]&gt;0,zgłoszenia[[#This Row],[Data wpływu wniosku]]," ")</f>
        <v>42382</v>
      </c>
      <c r="G23" s="60">
        <f>IF(zgłoszenia[[#This Row],[Data zakończenia sprawy]]&gt;0,zgłoszenia[[#This Row],[Data zakończenia sprawy]]," ")</f>
        <v>42404</v>
      </c>
      <c r="H23" s="61" t="str">
        <f>IF(zgłoszenia[[#This Row],[Sposób zakończenia]]&gt;0,zgłoszenia[[#This Row],[Sposób zakończenia]]," ")</f>
        <v>brak sprzeciwu - zgłoszenie skuteczne</v>
      </c>
      <c r="I23" s="77" t="e">
        <f>IF(#REF!&gt;0,#REF!,"---")</f>
        <v>#REF!</v>
      </c>
    </row>
    <row r="24" spans="1:9" ht="30" x14ac:dyDescent="0.25">
      <c r="A24" s="68" t="str">
        <f>IF(zgłoszenia[[#This Row],[ID]]&gt;0,zgłoszenia[[#This Row],[Lp.]]&amp;" "&amp;zgłoszenia[[#This Row],[ID]]&amp;"
"&amp;zgłoszenia[[#This Row],[Nr kance- laryjny]]&amp;"/P/15","---")</f>
        <v>21 MS
580/P/15</v>
      </c>
      <c r="B2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Będzino; ob.Będzinko; dz. Nr 301/3</v>
      </c>
      <c r="C24" s="45" t="str">
        <f>IF(zgłoszenia[[#This Row],[Rodzaj zgłoszenia]]&gt;0,zgłoszenia[[#This Row],[Rodzaj zgłoszenia]]," ")</f>
        <v>jednorodzinne art.29 ust.1 pkt 1a</v>
      </c>
      <c r="D24" s="64" t="e">
        <f>IF(#REF!&gt;0,#REF!&amp;";
"&amp;#REF!," ")</f>
        <v>#REF!</v>
      </c>
      <c r="E24" s="69" t="e">
        <f>IF(zgłoszenia[BOŚ Znak sprawy]&gt;0,zgłoszenia[BOŚ Znak sprawy]&amp;"
( "&amp;#REF!&amp;" "&amp;"dni )"," ")</f>
        <v>#REF!</v>
      </c>
      <c r="F24" s="60">
        <f>IF(zgłoszenia[[#This Row],[Data wpływu wniosku]]&gt;0,zgłoszenia[[#This Row],[Data wpływu wniosku]]," ")</f>
        <v>42382</v>
      </c>
      <c r="G24" s="60">
        <f>IF(zgłoszenia[[#This Row],[Data zakończenia sprawy]]&gt;0,zgłoszenia[[#This Row],[Data zakończenia sprawy]]," ")</f>
        <v>42410</v>
      </c>
      <c r="H24" s="61" t="str">
        <f>IF(zgłoszenia[[#This Row],[Sposób zakończenia]]&gt;0,zgłoszenia[[#This Row],[Sposób zakończenia]]," ")</f>
        <v>decyzja umorzenie</v>
      </c>
      <c r="I24" s="77" t="e">
        <f>IF(#REF!&gt;0,#REF!,"---")</f>
        <v>#REF!</v>
      </c>
    </row>
    <row r="25" spans="1:9" ht="30" x14ac:dyDescent="0.25">
      <c r="A25" s="68" t="str">
        <f>IF(zgłoszenia[[#This Row],[ID]]&gt;0,zgłoszenia[[#This Row],[Lp.]]&amp;" "&amp;zgłoszenia[[#This Row],[ID]]&amp;"
"&amp;zgłoszenia[[#This Row],[Nr kance- laryjny]]&amp;"/P/15","---")</f>
        <v>22 ŁD
661/P/15</v>
      </c>
      <c r="B2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Manowo; ob.Cewlino; dz. Nr 276/29</v>
      </c>
      <c r="C25" s="45" t="str">
        <f>IF(zgłoszenia[[#This Row],[Rodzaj zgłoszenia]]&gt;0,zgłoszenia[[#This Row],[Rodzaj zgłoszenia]]," ")</f>
        <v>budowa obiektu - art. 29 ust. 1</v>
      </c>
      <c r="D25" s="64" t="e">
        <f>IF(#REF!&gt;0,#REF!&amp;";
"&amp;#REF!," ")</f>
        <v>#REF!</v>
      </c>
      <c r="E25" s="69" t="e">
        <f>IF(zgłoszenia[BOŚ Znak sprawy]&gt;0,zgłoszenia[BOŚ Znak sprawy]&amp;"
( "&amp;#REF!&amp;" "&amp;"dni )"," ")</f>
        <v>#REF!</v>
      </c>
      <c r="F25" s="60">
        <f>IF(zgłoszenia[[#This Row],[Data wpływu wniosku]]&gt;0,zgłoszenia[[#This Row],[Data wpływu wniosku]]," ")</f>
        <v>42383</v>
      </c>
      <c r="G25" s="60">
        <f>IF(zgłoszenia[[#This Row],[Data zakończenia sprawy]]&gt;0,zgłoszenia[[#This Row],[Data zakończenia sprawy]]," ")</f>
        <v>42410</v>
      </c>
      <c r="H25" s="61" t="str">
        <f>IF(zgłoszenia[[#This Row],[Sposób zakończenia]]&gt;0,zgłoszenia[[#This Row],[Sposób zakończenia]]," ")</f>
        <v>brak sprzeciwu - zgłoszenie skuteczne</v>
      </c>
      <c r="I25" s="77" t="e">
        <f>IF(#REF!&gt;0,#REF!,"---")</f>
        <v>#REF!</v>
      </c>
    </row>
    <row r="26" spans="1:9" ht="30" x14ac:dyDescent="0.25">
      <c r="A26" s="68" t="str">
        <f>IF(zgłoszenia[[#This Row],[ID]]&gt;0,zgłoszenia[[#This Row],[Lp.]]&amp;" "&amp;zgłoszenia[[#This Row],[ID]]&amp;"
"&amp;zgłoszenia[[#This Row],[Nr kance- laryjny]]&amp;"/P/15","---")</f>
        <v>23 ŁD
695/P/15</v>
      </c>
      <c r="B2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wody 
gm. Manowo; ob.Manowo; dz. Nr 276/3</v>
      </c>
      <c r="C26" s="45" t="str">
        <f>IF(zgłoszenia[[#This Row],[Rodzaj zgłoszenia]]&gt;0,zgłoszenia[[#This Row],[Rodzaj zgłoszenia]]," ")</f>
        <v>budowa obiektu - art. 29 ust. 1</v>
      </c>
      <c r="D26" s="64" t="e">
        <f>IF(#REF!&gt;0,#REF!&amp;";
"&amp;#REF!," ")</f>
        <v>#REF!</v>
      </c>
      <c r="E26" s="69" t="e">
        <f>IF(zgłoszenia[BOŚ Znak sprawy]&gt;0,zgłoszenia[BOŚ Znak sprawy]&amp;"
( "&amp;#REF!&amp;" "&amp;"dni )"," ")</f>
        <v>#REF!</v>
      </c>
      <c r="F26" s="60">
        <f>IF(zgłoszenia[[#This Row],[Data wpływu wniosku]]&gt;0,zgłoszenia[[#This Row],[Data wpływu wniosku]]," ")</f>
        <v>42383</v>
      </c>
      <c r="G26" s="60">
        <f>IF(zgłoszenia[[#This Row],[Data zakończenia sprawy]]&gt;0,zgłoszenia[[#This Row],[Data zakończenia sprawy]]," ")</f>
        <v>42404</v>
      </c>
      <c r="H26" s="61" t="str">
        <f>IF(zgłoszenia[[#This Row],[Sposób zakończenia]]&gt;0,zgłoszenia[[#This Row],[Sposób zakończenia]]," ")</f>
        <v>brak sprzeciwu - zgłoszenie skuteczne</v>
      </c>
      <c r="I26" s="77" t="e">
        <f>IF(#REF!&gt;0,#REF!,"---")</f>
        <v>#REF!</v>
      </c>
    </row>
    <row r="27" spans="1:9" ht="30" x14ac:dyDescent="0.25">
      <c r="A27" s="68" t="str">
        <f>IF(zgłoszenia[[#This Row],[ID]]&gt;0,zgłoszenia[[#This Row],[Lp.]]&amp;" "&amp;zgłoszenia[[#This Row],[ID]]&amp;"
"&amp;zgłoszenia[[#This Row],[Nr kance- laryjny]]&amp;"/P/15","---")</f>
        <v>24 WŚ
659/P/15</v>
      </c>
      <c r="B2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zbiornik bezodpływowy   
gm. Świeszyno; ob.Dunowo; dz. Nr 89/20</v>
      </c>
      <c r="C27" s="45" t="str">
        <f>IF(zgłoszenia[[#This Row],[Rodzaj zgłoszenia]]&gt;0,zgłoszenia[[#This Row],[Rodzaj zgłoszenia]]," ")</f>
        <v>budowa obiektu - art. 29 ust. 1</v>
      </c>
      <c r="D27" s="64" t="e">
        <f>IF(#REF!&gt;0,#REF!&amp;";
"&amp;#REF!," ")</f>
        <v>#REF!</v>
      </c>
      <c r="E27" s="69" t="e">
        <f>IF(zgłoszenia[BOŚ Znak sprawy]&gt;0,zgłoszenia[BOŚ Znak sprawy]&amp;"
( "&amp;#REF!&amp;" "&amp;"dni )"," ")</f>
        <v>#REF!</v>
      </c>
      <c r="F27" s="60">
        <f>IF(zgłoszenia[[#This Row],[Data wpływu wniosku]]&gt;0,zgłoszenia[[#This Row],[Data wpływu wniosku]]," ")</f>
        <v>42383</v>
      </c>
      <c r="G27" s="60">
        <f>IF(zgłoszenia[[#This Row],[Data zakończenia sprawy]]&gt;0,zgłoszenia[[#This Row],[Data zakończenia sprawy]]," ")</f>
        <v>42412</v>
      </c>
      <c r="H27" s="61" t="str">
        <f>IF(zgłoszenia[[#This Row],[Sposób zakończenia]]&gt;0,zgłoszenia[[#This Row],[Sposób zakończenia]]," ")</f>
        <v>brak sprzeciwu - zgłoszenie skuteczne</v>
      </c>
      <c r="I27" s="77" t="e">
        <f>IF(#REF!&gt;0,#REF!,"---")</f>
        <v>#REF!</v>
      </c>
    </row>
    <row r="28" spans="1:9" ht="45" x14ac:dyDescent="0.25">
      <c r="A28" s="68" t="str">
        <f>IF(zgłoszenia[[#This Row],[ID]]&gt;0,zgłoszenia[[#This Row],[Lp.]]&amp;" "&amp;zgłoszenia[[#This Row],[ID]]&amp;"
"&amp;zgłoszenia[[#This Row],[Nr kance- laryjny]]&amp;"/P/15","---")</f>
        <v>25 AS
667/P/15</v>
      </c>
      <c r="B2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demontaż pokrycia dachowego  
gm. Sianów; ob.Maszkowo; dz. Nr 75/3</v>
      </c>
      <c r="C28" s="45" t="str">
        <f>IF(zgłoszenia[[#This Row],[Rodzaj zgłoszenia]]&gt;0,zgłoszenia[[#This Row],[Rodzaj zgłoszenia]]," ")</f>
        <v>roboty budowlane - art. 29 ust. 2</v>
      </c>
      <c r="D28" s="64" t="e">
        <f>IF(#REF!&gt;0,#REF!&amp;";
"&amp;#REF!," ")</f>
        <v>#REF!</v>
      </c>
      <c r="E28" s="69" t="e">
        <f>IF(zgłoszenia[BOŚ Znak sprawy]&gt;0,zgłoszenia[BOŚ Znak sprawy]&amp;"
( "&amp;#REF!&amp;" "&amp;"dni )"," ")</f>
        <v>#REF!</v>
      </c>
      <c r="F28" s="60">
        <f>IF(zgłoszenia[[#This Row],[Data wpływu wniosku]]&gt;0,zgłoszenia[[#This Row],[Data wpływu wniosku]]," ")</f>
        <v>42383</v>
      </c>
      <c r="G28" s="60">
        <f>IF(zgłoszenia[[#This Row],[Data zakończenia sprawy]]&gt;0,zgłoszenia[[#This Row],[Data zakończenia sprawy]]," ")</f>
        <v>42412</v>
      </c>
      <c r="H28" s="61" t="str">
        <f>IF(zgłoszenia[[#This Row],[Sposób zakończenia]]&gt;0,zgłoszenia[[#This Row],[Sposób zakończenia]]," ")</f>
        <v>brak sprzeciwu - zgłoszenie skuteczne</v>
      </c>
      <c r="I28" s="77" t="e">
        <f>IF(#REF!&gt;0,#REF!,"---")</f>
        <v>#REF!</v>
      </c>
    </row>
    <row r="29" spans="1:9" ht="45" x14ac:dyDescent="0.25">
      <c r="A29" s="68" t="str">
        <f>IF(zgłoszenia[[#This Row],[ID]]&gt;0,zgłoszenia[[#This Row],[Lp.]]&amp;" "&amp;zgłoszenia[[#This Row],[ID]]&amp;"
"&amp;zgłoszenia[[#This Row],[Nr kance- laryjny]]&amp;"/P/15","---")</f>
        <v>26 AS
619/P/15</v>
      </c>
      <c r="B2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dachu 
gm. Sianów; ob.Sianów obr nr 7; dz. Nr 193</v>
      </c>
      <c r="C29" s="45" t="str">
        <f>IF(zgłoszenia[[#This Row],[Rodzaj zgłoszenia]]&gt;0,zgłoszenia[[#This Row],[Rodzaj zgłoszenia]]," ")</f>
        <v>roboty budowlane - art. 29 ust. 2</v>
      </c>
      <c r="D29" s="64" t="e">
        <f>IF(#REF!&gt;0,#REF!&amp;";
"&amp;#REF!," ")</f>
        <v>#REF!</v>
      </c>
      <c r="E29" s="69" t="e">
        <f>IF(zgłoszenia[BOŚ Znak sprawy]&gt;0,zgłoszenia[BOŚ Znak sprawy]&amp;"
( "&amp;#REF!&amp;" "&amp;"dni )"," ")</f>
        <v>#REF!</v>
      </c>
      <c r="F29" s="60">
        <f>IF(zgłoszenia[[#This Row],[Data wpływu wniosku]]&gt;0,zgłoszenia[[#This Row],[Data wpływu wniosku]]," ")</f>
        <v>42383</v>
      </c>
      <c r="G29" s="60">
        <f>IF(zgłoszenia[[#This Row],[Data zakończenia sprawy]]&gt;0,zgłoszenia[[#This Row],[Data zakończenia sprawy]]," ")</f>
        <v>42412</v>
      </c>
      <c r="H29" s="61" t="str">
        <f>IF(zgłoszenia[[#This Row],[Sposób zakończenia]]&gt;0,zgłoszenia[[#This Row],[Sposób zakończenia]]," ")</f>
        <v>brak sprzeciwu - zgłoszenie skuteczne</v>
      </c>
      <c r="I29" s="77" t="e">
        <f>IF(#REF!&gt;0,#REF!,"---")</f>
        <v>#REF!</v>
      </c>
    </row>
    <row r="30" spans="1:9" ht="45" x14ac:dyDescent="0.25">
      <c r="A30" s="68" t="str">
        <f>IF(zgłoszenia[[#This Row],[ID]]&gt;0,zgłoszenia[[#This Row],[Lp.]]&amp;" "&amp;zgłoszenia[[#This Row],[ID]]&amp;"
"&amp;zgłoszenia[[#This Row],[Nr kance- laryjny]]&amp;"/P/15","---")</f>
        <v>27 AS
621/P/15</v>
      </c>
      <c r="B3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pokrycia dachu  
gm. Sianów; ob.Sianów obr. Nr 7; dz. Nr 209</v>
      </c>
      <c r="C30" s="45" t="str">
        <f>IF(zgłoszenia[[#This Row],[Rodzaj zgłoszenia]]&gt;0,zgłoszenia[[#This Row],[Rodzaj zgłoszenia]]," ")</f>
        <v>roboty budowlane - art. 29 ust. 2</v>
      </c>
      <c r="D30" s="64" t="e">
        <f>IF(#REF!&gt;0,#REF!&amp;";
"&amp;#REF!," ")</f>
        <v>#REF!</v>
      </c>
      <c r="E30" s="69" t="e">
        <f>IF(zgłoszenia[BOŚ Znak sprawy]&gt;0,zgłoszenia[BOŚ Znak sprawy]&amp;"
( "&amp;#REF!&amp;" "&amp;"dni )"," ")</f>
        <v>#REF!</v>
      </c>
      <c r="F30" s="60">
        <f>IF(zgłoszenia[[#This Row],[Data wpływu wniosku]]&gt;0,zgłoszenia[[#This Row],[Data wpływu wniosku]]," ")</f>
        <v>42383</v>
      </c>
      <c r="G30" s="60">
        <f>IF(zgłoszenia[[#This Row],[Data zakończenia sprawy]]&gt;0,zgłoszenia[[#This Row],[Data zakończenia sprawy]]," ")</f>
        <v>42412</v>
      </c>
      <c r="H30" s="61" t="str">
        <f>IF(zgłoszenia[[#This Row],[Sposób zakończenia]]&gt;0,zgłoszenia[[#This Row],[Sposób zakończenia]]," ")</f>
        <v>brak sprzeciwu - zgłoszenie skuteczne</v>
      </c>
      <c r="I30" s="77" t="e">
        <f>IF(#REF!&gt;0,#REF!,"---")</f>
        <v>#REF!</v>
      </c>
    </row>
    <row r="31" spans="1:9" ht="30" x14ac:dyDescent="0.25">
      <c r="A31" s="68" t="str">
        <f>IF(zgłoszenia[[#This Row],[ID]]&gt;0,zgłoszenia[[#This Row],[Lp.]]&amp;" "&amp;zgłoszenia[[#This Row],[ID]]&amp;"
"&amp;zgłoszenia[[#This Row],[Nr kance- laryjny]]&amp;"/P/15","---")</f>
        <v>28 AS
651/P/15</v>
      </c>
      <c r="B3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wolnostojące budynki gospodarcze 
gm. Sianów; ob.Osieki; dz. Nr 60/1</v>
      </c>
      <c r="C31" s="45" t="str">
        <f>IF(zgłoszenia[[#This Row],[Rodzaj zgłoszenia]]&gt;0,zgłoszenia[[#This Row],[Rodzaj zgłoszenia]]," ")</f>
        <v>budowa obiektu - art. 29 ust. 1</v>
      </c>
      <c r="D31" s="64" t="e">
        <f>IF(#REF!&gt;0,#REF!&amp;";
"&amp;#REF!," ")</f>
        <v>#REF!</v>
      </c>
      <c r="E31" s="69" t="e">
        <f>IF(zgłoszenia[BOŚ Znak sprawy]&gt;0,zgłoszenia[BOŚ Znak sprawy]&amp;"
( "&amp;#REF!&amp;" "&amp;"dni )"," ")</f>
        <v>#REF!</v>
      </c>
      <c r="F31" s="60">
        <f>IF(zgłoszenia[[#This Row],[Data wpływu wniosku]]&gt;0,zgłoszenia[[#This Row],[Data wpływu wniosku]]," ")</f>
        <v>42383</v>
      </c>
      <c r="G31" s="60">
        <f>IF(zgłoszenia[[#This Row],[Data zakończenia sprawy]]&gt;0,zgłoszenia[[#This Row],[Data zakończenia sprawy]]," ")</f>
        <v>42412</v>
      </c>
      <c r="H31" s="61" t="str">
        <f>IF(zgłoszenia[[#This Row],[Sposób zakończenia]]&gt;0,zgłoszenia[[#This Row],[Sposób zakończenia]]," ")</f>
        <v>brak sprzeciwu - zgłoszenie skuteczne</v>
      </c>
      <c r="I31" s="77" t="e">
        <f>IF(#REF!&gt;0,#REF!,"---")</f>
        <v>#REF!</v>
      </c>
    </row>
    <row r="32" spans="1:9" ht="45" x14ac:dyDescent="0.25">
      <c r="A32" s="68" t="str">
        <f>IF(zgłoszenia[[#This Row],[ID]]&gt;0,zgłoszenia[[#This Row],[Lp.]]&amp;" "&amp;zgłoszenia[[#This Row],[ID]]&amp;"
"&amp;zgłoszenia[[#This Row],[Nr kance- laryjny]]&amp;"/P/15","---")</f>
        <v>29 AA
662/P/15</v>
      </c>
      <c r="B3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i gospdorczy 
gm. Bobolice; ob.Chociwle; dz. Nr 54/1, 52/10, 56/3</v>
      </c>
      <c r="C32" s="45" t="str">
        <f>IF(zgłoszenia[[#This Row],[Rodzaj zgłoszenia]]&gt;0,zgłoszenia[[#This Row],[Rodzaj zgłoszenia]]," ")</f>
        <v>budowa obiektu - art. 29 ust. 1</v>
      </c>
      <c r="D32" s="64" t="e">
        <f>IF(#REF!&gt;0,#REF!&amp;";
"&amp;#REF!," ")</f>
        <v>#REF!</v>
      </c>
      <c r="E32" s="69" t="e">
        <f>IF(zgłoszenia[BOŚ Znak sprawy]&gt;0,zgłoszenia[BOŚ Znak sprawy]&amp;"
( "&amp;#REF!&amp;" "&amp;"dni )"," ")</f>
        <v>#REF!</v>
      </c>
      <c r="F32" s="60">
        <f>IF(zgłoszenia[[#This Row],[Data wpływu wniosku]]&gt;0,zgłoszenia[[#This Row],[Data wpływu wniosku]]," ")</f>
        <v>42383</v>
      </c>
      <c r="G32" s="60">
        <f>IF(zgłoszenia[[#This Row],[Data zakończenia sprawy]]&gt;0,zgłoszenia[[#This Row],[Data zakończenia sprawy]]," ")</f>
        <v>42412</v>
      </c>
      <c r="H32" s="61" t="str">
        <f>IF(zgłoszenia[[#This Row],[Sposób zakończenia]]&gt;0,zgłoszenia[[#This Row],[Sposób zakończenia]]," ")</f>
        <v>brak sprzeciwu - zgłoszenie skuteczne</v>
      </c>
      <c r="I32" s="77" t="e">
        <f>IF(#REF!&gt;0,#REF!,"---")</f>
        <v>#REF!</v>
      </c>
    </row>
    <row r="33" spans="1:9" ht="45" x14ac:dyDescent="0.25">
      <c r="A33" s="68" t="str">
        <f>IF(zgłoszenia[[#This Row],[ID]]&gt;0,zgłoszenia[[#This Row],[Lp.]]&amp;" "&amp;zgłoszenia[[#This Row],[ID]]&amp;"
"&amp;zgłoszenia[[#This Row],[Nr kance- laryjny]]&amp;"/P/15","---")</f>
        <v>30 AP
691/P/15</v>
      </c>
      <c r="B3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, budynek rekreacji indywidualnej 
gm. Mielno; ob.Gąski; dz. Nr 81/64</v>
      </c>
      <c r="C33" s="45" t="str">
        <f>IF(zgłoszenia[[#This Row],[Rodzaj zgłoszenia]]&gt;0,zgłoszenia[[#This Row],[Rodzaj zgłoszenia]]," ")</f>
        <v>jednorodzinne art.29 ust.1 pkt 1a</v>
      </c>
      <c r="D33" s="64" t="e">
        <f>IF(#REF!&gt;0,#REF!&amp;";
"&amp;#REF!," ")</f>
        <v>#REF!</v>
      </c>
      <c r="E33" s="69" t="e">
        <f>IF(zgłoszenia[BOŚ Znak sprawy]&gt;0,zgłoszenia[BOŚ Znak sprawy]&amp;"
( "&amp;#REF!&amp;" "&amp;"dni )"," ")</f>
        <v>#REF!</v>
      </c>
      <c r="F33" s="60">
        <f>IF(zgłoszenia[[#This Row],[Data wpływu wniosku]]&gt;0,zgłoszenia[[#This Row],[Data wpływu wniosku]]," ")</f>
        <v>42383</v>
      </c>
      <c r="G33" s="60">
        <f>IF(zgłoszenia[[#This Row],[Data zakończenia sprawy]]&gt;0,zgłoszenia[[#This Row],[Data zakończenia sprawy]]," ")</f>
        <v>42402</v>
      </c>
      <c r="H33" s="61" t="str">
        <f>IF(zgłoszenia[[#This Row],[Sposób zakończenia]]&gt;0,zgłoszenia[[#This Row],[Sposób zakończenia]]," ")</f>
        <v>decyzja umorzenie</v>
      </c>
      <c r="I33" s="77" t="e">
        <f>IF(#REF!&gt;0,#REF!,"---")</f>
        <v>#REF!</v>
      </c>
    </row>
    <row r="34" spans="1:9" ht="45" x14ac:dyDescent="0.25">
      <c r="A34" s="68" t="str">
        <f>IF(zgłoszenia[[#This Row],[ID]]&gt;0,zgłoszenia[[#This Row],[Lp.]]&amp;" "&amp;zgłoszenia[[#This Row],[ID]]&amp;"
"&amp;zgłoszenia[[#This Row],[Nr kance- laryjny]]&amp;"/P/15","---")</f>
        <v>31 AP
674/P/15</v>
      </c>
      <c r="B3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energetyczna 
gm. Mielno; ob.Gąski; dz. Nr 144/12, 144/21, 143/8, 142/19</v>
      </c>
      <c r="C34" s="45" t="str">
        <f>IF(zgłoszenia[[#This Row],[Rodzaj zgłoszenia]]&gt;0,zgłoszenia[[#This Row],[Rodzaj zgłoszenia]]," ")</f>
        <v>sieci art.29 ust.1 pkt 19a</v>
      </c>
      <c r="D34" s="64" t="e">
        <f>IF(#REF!&gt;0,#REF!&amp;";
"&amp;#REF!," ")</f>
        <v>#REF!</v>
      </c>
      <c r="E34" s="69" t="e">
        <f>IF(zgłoszenia[BOŚ Znak sprawy]&gt;0,zgłoszenia[BOŚ Znak sprawy]&amp;"
( "&amp;#REF!&amp;" "&amp;"dni )"," ")</f>
        <v>#REF!</v>
      </c>
      <c r="F34" s="60">
        <f>IF(zgłoszenia[[#This Row],[Data wpływu wniosku]]&gt;0,zgłoszenia[[#This Row],[Data wpływu wniosku]]," ")</f>
        <v>42383</v>
      </c>
      <c r="G34" s="60">
        <f>IF(zgłoszenia[[#This Row],[Data zakończenia sprawy]]&gt;0,zgłoszenia[[#This Row],[Data zakończenia sprawy]]," ")</f>
        <v>42395</v>
      </c>
      <c r="H34" s="61" t="str">
        <f>IF(zgłoszenia[[#This Row],[Sposób zakończenia]]&gt;0,zgłoszenia[[#This Row],[Sposób zakończenia]]," ")</f>
        <v>brak sprzeciwu - zgłoszenie skuteczne</v>
      </c>
      <c r="I34" s="77" t="e">
        <f>IF(#REF!&gt;0,#REF!,"---")</f>
        <v>#REF!</v>
      </c>
    </row>
    <row r="35" spans="1:9" ht="30" x14ac:dyDescent="0.25">
      <c r="A35" s="68" t="str">
        <f>IF(zgłoszenia[[#This Row],[ID]]&gt;0,zgłoszenia[[#This Row],[Lp.]]&amp;" "&amp;zgłoszenia[[#This Row],[ID]]&amp;"
"&amp;zgłoszenia[[#This Row],[Nr kance- laryjny]]&amp;"/P/15","---")</f>
        <v>32 AŁ
697/P/15</v>
      </c>
      <c r="B3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zespół 3 budynków mieszkalnych 
gm. Mielno; ob.Sarbinowo; dz. Nr 45/18</v>
      </c>
      <c r="C35" s="45" t="str">
        <f>IF(zgłoszenia[[#This Row],[Rodzaj zgłoszenia]]&gt;0,zgłoszenia[[#This Row],[Rodzaj zgłoszenia]]," ")</f>
        <v>jednorodzinne art.29 ust.1 pkt 1a</v>
      </c>
      <c r="D35" s="64" t="e">
        <f>IF(#REF!&gt;0,#REF!&amp;";
"&amp;#REF!," ")</f>
        <v>#REF!</v>
      </c>
      <c r="E35" s="69" t="e">
        <f>IF(zgłoszenia[BOŚ Znak sprawy]&gt;0,zgłoszenia[BOŚ Znak sprawy]&amp;"
( "&amp;#REF!&amp;" "&amp;"dni )"," ")</f>
        <v>#REF!</v>
      </c>
      <c r="F35" s="60">
        <f>IF(zgłoszenia[[#This Row],[Data wpływu wniosku]]&gt;0,zgłoszenia[[#This Row],[Data wpływu wniosku]]," ")</f>
        <v>42383</v>
      </c>
      <c r="G35" s="60">
        <f>IF(zgłoszenia[[#This Row],[Data zakończenia sprawy]]&gt;0,zgłoszenia[[#This Row],[Data zakończenia sprawy]]," ")</f>
        <v>42454</v>
      </c>
      <c r="H35" s="61" t="str">
        <f>IF(zgłoszenia[[#This Row],[Sposób zakończenia]]&gt;0,zgłoszenia[[#This Row],[Sposób zakończenia]]," ")</f>
        <v>brak sprzeciwu - zgłoszenie skuteczne</v>
      </c>
      <c r="I35" s="77" t="e">
        <f>IF(#REF!&gt;0,#REF!,"---")</f>
        <v>#REF!</v>
      </c>
    </row>
    <row r="36" spans="1:9" ht="30" x14ac:dyDescent="0.25">
      <c r="A36" s="68" t="str">
        <f>IF(zgłoszenia[[#This Row],[ID]]&gt;0,zgłoszenia[[#This Row],[Lp.]]&amp;" "&amp;zgłoszenia[[#This Row],[ID]]&amp;"
"&amp;zgłoszenia[[#This Row],[Nr kance- laryjny]]&amp;"/P/15","---")</f>
        <v>33 AŁ
696/P/15</v>
      </c>
      <c r="B3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zespół 3 budynków mieszkalnych 
gm. Mielno; ob.Sarbinowo; dz. Nr 45/19</v>
      </c>
      <c r="C36" s="45" t="str">
        <f>IF(zgłoszenia[[#This Row],[Rodzaj zgłoszenia]]&gt;0,zgłoszenia[[#This Row],[Rodzaj zgłoszenia]]," ")</f>
        <v>jednorodzinne art.29 ust.1 pkt 1a</v>
      </c>
      <c r="D36" s="64" t="e">
        <f>IF(#REF!&gt;0,#REF!&amp;";
"&amp;#REF!," ")</f>
        <v>#REF!</v>
      </c>
      <c r="E36" s="69" t="e">
        <f>IF(zgłoszenia[BOŚ Znak sprawy]&gt;0,zgłoszenia[BOŚ Znak sprawy]&amp;"
( "&amp;#REF!&amp;" "&amp;"dni )"," ")</f>
        <v>#REF!</v>
      </c>
      <c r="F36" s="60">
        <f>IF(zgłoszenia[[#This Row],[Data wpływu wniosku]]&gt;0,zgłoszenia[[#This Row],[Data wpływu wniosku]]," ")</f>
        <v>42383</v>
      </c>
      <c r="G36" s="60">
        <f>IF(zgłoszenia[[#This Row],[Data zakończenia sprawy]]&gt;0,zgłoszenia[[#This Row],[Data zakończenia sprawy]]," ")</f>
        <v>42454</v>
      </c>
      <c r="H36" s="61" t="str">
        <f>IF(zgłoszenia[[#This Row],[Sposób zakończenia]]&gt;0,zgłoszenia[[#This Row],[Sposób zakończenia]]," ")</f>
        <v>brak sprzeciwu - zgłoszenie skuteczne</v>
      </c>
      <c r="I36" s="77" t="e">
        <f>IF(#REF!&gt;0,#REF!,"---")</f>
        <v>#REF!</v>
      </c>
    </row>
    <row r="37" spans="1:9" ht="30" x14ac:dyDescent="0.25">
      <c r="A37" s="68" t="str">
        <f>IF(zgłoszenia[[#This Row],[ID]]&gt;0,zgłoszenia[[#This Row],[Lp.]]&amp;" "&amp;zgłoszenia[[#This Row],[ID]]&amp;"
"&amp;zgłoszenia[[#This Row],[Nr kance- laryjny]]&amp;"/P/15","---")</f>
        <v>34 AS
769/P/15</v>
      </c>
      <c r="B3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 
gm. Polanów; ob.Polanów; dz. Nr 75/1</v>
      </c>
      <c r="C37" s="45" t="str">
        <f>IF(zgłoszenia[[#This Row],[Rodzaj zgłoszenia]]&gt;0,zgłoszenia[[#This Row],[Rodzaj zgłoszenia]]," ")</f>
        <v>budowa obiektu - art. 29 ust. 1</v>
      </c>
      <c r="D37" s="64" t="e">
        <f>IF(#REF!&gt;0,#REF!&amp;";
"&amp;#REF!," ")</f>
        <v>#REF!</v>
      </c>
      <c r="E37" s="69" t="e">
        <f>IF(zgłoszenia[BOŚ Znak sprawy]&gt;0,zgłoszenia[BOŚ Znak sprawy]&amp;"
( "&amp;#REF!&amp;" "&amp;"dni )"," ")</f>
        <v>#REF!</v>
      </c>
      <c r="F37" s="60">
        <f>IF(zgłoszenia[[#This Row],[Data wpływu wniosku]]&gt;0,zgłoszenia[[#This Row],[Data wpływu wniosku]]," ")</f>
        <v>42384</v>
      </c>
      <c r="G37" s="60">
        <f>IF(zgłoszenia[[#This Row],[Data zakończenia sprawy]]&gt;0,zgłoszenia[[#This Row],[Data zakończenia sprawy]]," ")</f>
        <v>42412</v>
      </c>
      <c r="H37" s="61" t="str">
        <f>IF(zgłoszenia[[#This Row],[Sposób zakończenia]]&gt;0,zgłoszenia[[#This Row],[Sposób zakończenia]]," ")</f>
        <v>brak sprzeciwu - zgłoszenie skuteczne</v>
      </c>
      <c r="I37" s="77" t="e">
        <f>IF(#REF!&gt;0,#REF!,"---")</f>
        <v>#REF!</v>
      </c>
    </row>
    <row r="38" spans="1:9" ht="30" x14ac:dyDescent="0.25">
      <c r="A38" s="68" t="str">
        <f>IF(zgłoszenia[[#This Row],[ID]]&gt;0,zgłoszenia[[#This Row],[Lp.]]&amp;" "&amp;zgłoszenia[[#This Row],[ID]]&amp;"
"&amp;zgłoszenia[[#This Row],[Nr kance- laryjny]]&amp;"/P/15","---")</f>
        <v>35 AA
770/P/15</v>
      </c>
      <c r="B3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Cztery zjazdy z drogi powiatowej 
gm. Sianów; ob.nr 4; dz. Nr 57</v>
      </c>
      <c r="C38" s="45" t="str">
        <f>IF(zgłoszenia[[#This Row],[Rodzaj zgłoszenia]]&gt;0,zgłoszenia[[#This Row],[Rodzaj zgłoszenia]]," ")</f>
        <v>budowa obiektu - art. 29 ust. 1</v>
      </c>
      <c r="D38" s="64" t="e">
        <f>IF(#REF!&gt;0,#REF!&amp;";
"&amp;#REF!," ")</f>
        <v>#REF!</v>
      </c>
      <c r="E38" s="69" t="e">
        <f>IF(zgłoszenia[BOŚ Znak sprawy]&gt;0,zgłoszenia[BOŚ Znak sprawy]&amp;"
( "&amp;#REF!&amp;" "&amp;"dni )"," ")</f>
        <v>#REF!</v>
      </c>
      <c r="F38" s="60">
        <f>IF(zgłoszenia[[#This Row],[Data wpływu wniosku]]&gt;0,zgłoszenia[[#This Row],[Data wpływu wniosku]]," ")</f>
        <v>42384</v>
      </c>
      <c r="G38" s="60">
        <f>IF(zgłoszenia[[#This Row],[Data zakończenia sprawy]]&gt;0,zgłoszenia[[#This Row],[Data zakończenia sprawy]]," ")</f>
        <v>42402</v>
      </c>
      <c r="H38" s="61" t="str">
        <f>IF(zgłoszenia[[#This Row],[Sposób zakończenia]]&gt;0,zgłoszenia[[#This Row],[Sposób zakończenia]]," ")</f>
        <v>brak sprzeciwu - zgłoszenie skuteczne</v>
      </c>
      <c r="I38" s="77" t="e">
        <f>IF(#REF!&gt;0,#REF!,"---")</f>
        <v>#REF!</v>
      </c>
    </row>
    <row r="39" spans="1:9" ht="30" x14ac:dyDescent="0.25">
      <c r="A39" s="68" t="str">
        <f>IF(zgłoszenia[[#This Row],[ID]]&gt;0,zgłoszenia[[#This Row],[Lp.]]&amp;" "&amp;zgłoszenia[[#This Row],[ID]]&amp;"
"&amp;zgłoszenia[[#This Row],[Nr kance- laryjny]]&amp;"/P/15","---")</f>
        <v>36 AP
786/P/15</v>
      </c>
      <c r="B3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45/42</v>
      </c>
      <c r="C39" s="45" t="str">
        <f>IF(zgłoszenia[[#This Row],[Rodzaj zgłoszenia]]&gt;0,zgłoszenia[[#This Row],[Rodzaj zgłoszenia]]," ")</f>
        <v>jednorodzinne art.29 ust.1 pkt 1a</v>
      </c>
      <c r="D39" s="64" t="e">
        <f>IF(#REF!&gt;0,#REF!&amp;";
"&amp;#REF!," ")</f>
        <v>#REF!</v>
      </c>
      <c r="E39" s="69" t="e">
        <f>IF(zgłoszenia[BOŚ Znak sprawy]&gt;0,zgłoszenia[BOŚ Znak sprawy]&amp;"
( "&amp;#REF!&amp;" "&amp;"dni )"," ")</f>
        <v>#REF!</v>
      </c>
      <c r="F39" s="60">
        <f>IF(zgłoszenia[[#This Row],[Data wpływu wniosku]]&gt;0,zgłoszenia[[#This Row],[Data wpływu wniosku]]," ")</f>
        <v>42384</v>
      </c>
      <c r="G39" s="60">
        <f>IF(zgłoszenia[[#This Row],[Data zakończenia sprawy]]&gt;0,zgłoszenia[[#This Row],[Data zakończenia sprawy]]," ")</f>
        <v>42432</v>
      </c>
      <c r="H39" s="61" t="str">
        <f>IF(zgłoszenia[[#This Row],[Sposób zakończenia]]&gt;0,zgłoszenia[[#This Row],[Sposób zakończenia]]," ")</f>
        <v>brak sprzeciwu - zgłoszenie skuteczne</v>
      </c>
      <c r="I39" s="77" t="e">
        <f>IF(#REF!&gt;0,#REF!,"---")</f>
        <v>#REF!</v>
      </c>
    </row>
    <row r="40" spans="1:9" ht="30" x14ac:dyDescent="0.25">
      <c r="A40" s="68" t="str">
        <f>IF(zgłoszenia[[#This Row],[ID]]&gt;0,zgłoszenia[[#This Row],[Lp.]]&amp;" "&amp;zgłoszenia[[#This Row],[ID]]&amp;"
"&amp;zgłoszenia[[#This Row],[Nr kance- laryjny]]&amp;"/P/15","---")</f>
        <v>37 AP
782/P/15</v>
      </c>
      <c r="B4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45/39</v>
      </c>
      <c r="C40" s="45" t="str">
        <f>IF(zgłoszenia[[#This Row],[Rodzaj zgłoszenia]]&gt;0,zgłoszenia[[#This Row],[Rodzaj zgłoszenia]]," ")</f>
        <v>jednorodzinne art.29 ust.1 pkt 1a</v>
      </c>
      <c r="D40" s="64" t="e">
        <f>IF(#REF!&gt;0,#REF!&amp;";
"&amp;#REF!," ")</f>
        <v>#REF!</v>
      </c>
      <c r="E40" s="69" t="e">
        <f>IF(zgłoszenia[BOŚ Znak sprawy]&gt;0,zgłoszenia[BOŚ Znak sprawy]&amp;"
( "&amp;#REF!&amp;" "&amp;"dni )"," ")</f>
        <v>#REF!</v>
      </c>
      <c r="F40" s="60">
        <f>IF(zgłoszenia[[#This Row],[Data wpływu wniosku]]&gt;0,zgłoszenia[[#This Row],[Data wpływu wniosku]]," ")</f>
        <v>42384</v>
      </c>
      <c r="G40" s="60">
        <f>IF(zgłoszenia[[#This Row],[Data zakończenia sprawy]]&gt;0,zgłoszenia[[#This Row],[Data zakończenia sprawy]]," ")</f>
        <v>42432</v>
      </c>
      <c r="H40" s="61" t="str">
        <f>IF(zgłoszenia[[#This Row],[Sposób zakończenia]]&gt;0,zgłoszenia[[#This Row],[Sposób zakończenia]]," ")</f>
        <v>brak sprzeciwu - zgłoszenie skuteczne</v>
      </c>
      <c r="I40" s="77" t="e">
        <f>IF(#REF!&gt;0,#REF!,"---")</f>
        <v>#REF!</v>
      </c>
    </row>
    <row r="41" spans="1:9" ht="30" x14ac:dyDescent="0.25">
      <c r="A41" s="68" t="str">
        <f>IF(zgłoszenia[[#This Row],[ID]]&gt;0,zgłoszenia[[#This Row],[Lp.]]&amp;" "&amp;zgłoszenia[[#This Row],[ID]]&amp;"
"&amp;zgłoszenia[[#This Row],[Nr kance- laryjny]]&amp;"/P/15","---")</f>
        <v>38 AP
785/P/15</v>
      </c>
      <c r="B4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jendorodzinny 
gm. Mielno; ob.Sarbinowo; dz. Nr 45/44</v>
      </c>
      <c r="C41" s="45" t="str">
        <f>IF(zgłoszenia[[#This Row],[Rodzaj zgłoszenia]]&gt;0,zgłoszenia[[#This Row],[Rodzaj zgłoszenia]]," ")</f>
        <v>jednorodzinne art.29 ust.1 pkt 1a</v>
      </c>
      <c r="D41" s="64" t="e">
        <f>IF(#REF!&gt;0,#REF!&amp;";
"&amp;#REF!," ")</f>
        <v>#REF!</v>
      </c>
      <c r="E41" s="69" t="e">
        <f>IF(zgłoszenia[BOŚ Znak sprawy]&gt;0,zgłoszenia[BOŚ Znak sprawy]&amp;"
( "&amp;#REF!&amp;" "&amp;"dni )"," ")</f>
        <v>#REF!</v>
      </c>
      <c r="F41" s="60">
        <f>IF(zgłoszenia[[#This Row],[Data wpływu wniosku]]&gt;0,zgłoszenia[[#This Row],[Data wpływu wniosku]]," ")</f>
        <v>42384</v>
      </c>
      <c r="G41" s="60">
        <f>IF(zgłoszenia[[#This Row],[Data zakończenia sprawy]]&gt;0,zgłoszenia[[#This Row],[Data zakończenia sprawy]]," ")</f>
        <v>42432</v>
      </c>
      <c r="H41" s="61" t="str">
        <f>IF(zgłoszenia[[#This Row],[Sposób zakończenia]]&gt;0,zgłoszenia[[#This Row],[Sposób zakończenia]]," ")</f>
        <v>brak sprzeciwu - zgłoszenie skuteczne</v>
      </c>
      <c r="I41" s="77" t="e">
        <f>IF(#REF!&gt;0,#REF!,"---")</f>
        <v>#REF!</v>
      </c>
    </row>
    <row r="42" spans="1:9" ht="30" x14ac:dyDescent="0.25">
      <c r="A42" s="68" t="str">
        <f>IF(zgłoszenia[[#This Row],[ID]]&gt;0,zgłoszenia[[#This Row],[Lp.]]&amp;" "&amp;zgłoszenia[[#This Row],[ID]]&amp;"
"&amp;zgłoszenia[[#This Row],[Nr kance- laryjny]]&amp;"/P/15","---")</f>
        <v>39 AP
784/P/15</v>
      </c>
      <c r="B4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45/43</v>
      </c>
      <c r="C42" s="45" t="str">
        <f>IF(zgłoszenia[[#This Row],[Rodzaj zgłoszenia]]&gt;0,zgłoszenia[[#This Row],[Rodzaj zgłoszenia]]," ")</f>
        <v>jednorodzinne art.29 ust.1 pkt 1a</v>
      </c>
      <c r="D42" s="64" t="e">
        <f>IF(#REF!&gt;0,#REF!&amp;";
"&amp;#REF!," ")</f>
        <v>#REF!</v>
      </c>
      <c r="E42" s="69" t="e">
        <f>IF(zgłoszenia[BOŚ Znak sprawy]&gt;0,zgłoszenia[BOŚ Znak sprawy]&amp;"
( "&amp;#REF!&amp;" "&amp;"dni )"," ")</f>
        <v>#REF!</v>
      </c>
      <c r="F42" s="60">
        <f>IF(zgłoszenia[[#This Row],[Data wpływu wniosku]]&gt;0,zgłoszenia[[#This Row],[Data wpływu wniosku]]," ")</f>
        <v>42384</v>
      </c>
      <c r="G42" s="60">
        <f>IF(zgłoszenia[[#This Row],[Data zakończenia sprawy]]&gt;0,zgłoszenia[[#This Row],[Data zakończenia sprawy]]," ")</f>
        <v>42432</v>
      </c>
      <c r="H42" s="61" t="str">
        <f>IF(zgłoszenia[[#This Row],[Sposób zakończenia]]&gt;0,zgłoszenia[[#This Row],[Sposób zakończenia]]," ")</f>
        <v>brak sprzeciwu - zgłoszenie skuteczne</v>
      </c>
      <c r="I42" s="77" t="e">
        <f>IF(#REF!&gt;0,#REF!,"---")</f>
        <v>#REF!</v>
      </c>
    </row>
    <row r="43" spans="1:9" ht="30" x14ac:dyDescent="0.25">
      <c r="A43" s="68" t="str">
        <f>IF(zgłoszenia[[#This Row],[ID]]&gt;0,zgłoszenia[[#This Row],[Lp.]]&amp;" "&amp;zgłoszenia[[#This Row],[ID]]&amp;"
"&amp;zgłoszenia[[#This Row],[Nr kance- laryjny]]&amp;"/P/15","---")</f>
        <v>40 MS
728/P/15</v>
      </c>
      <c r="B4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Będzino; ob.Strzeżenice; dz. Nr 211/28</v>
      </c>
      <c r="C43" s="45" t="str">
        <f>IF(zgłoszenia[[#This Row],[Rodzaj zgłoszenia]]&gt;0,zgłoszenia[[#This Row],[Rodzaj zgłoszenia]]," ")</f>
        <v>jednorodzinne art.29 ust.1 pkt 1a</v>
      </c>
      <c r="D43" s="64" t="e">
        <f>IF(#REF!&gt;0,#REF!&amp;";
"&amp;#REF!," ")</f>
        <v>#REF!</v>
      </c>
      <c r="E43" s="69" t="e">
        <f>IF(zgłoszenia[BOŚ Znak sprawy]&gt;0,zgłoszenia[BOŚ Znak sprawy]&amp;"
( "&amp;#REF!&amp;" "&amp;"dni )"," ")</f>
        <v>#REF!</v>
      </c>
      <c r="F43" s="60">
        <f>IF(zgłoszenia[[#This Row],[Data wpływu wniosku]]&gt;0,zgłoszenia[[#This Row],[Data wpływu wniosku]]," ")</f>
        <v>42384</v>
      </c>
      <c r="G43" s="60">
        <f>IF(zgłoszenia[[#This Row],[Data zakończenia sprawy]]&gt;0,zgłoszenia[[#This Row],[Data zakończenia sprawy]]," ")</f>
        <v>42412</v>
      </c>
      <c r="H43" s="61" t="str">
        <f>IF(zgłoszenia[[#This Row],[Sposób zakończenia]]&gt;0,zgłoszenia[[#This Row],[Sposób zakończenia]]," ")</f>
        <v>brak sprzeciwu - zgłoszenie skuteczne</v>
      </c>
      <c r="I43" s="77" t="e">
        <f>IF(#REF!&gt;0,#REF!,"---")</f>
        <v>#REF!</v>
      </c>
    </row>
    <row r="44" spans="1:9" ht="30" x14ac:dyDescent="0.25">
      <c r="A44" s="68" t="str">
        <f>IF(zgłoszenia[[#This Row],[ID]]&gt;0,zgłoszenia[[#This Row],[Lp.]]&amp;" "&amp;zgłoszenia[[#This Row],[ID]]&amp;"
"&amp;zgłoszenia[[#This Row],[Nr kance- laryjny]]&amp;"/P/15","---")</f>
        <v>41 MS
720/P/15</v>
      </c>
      <c r="B4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Będzino; ob.Strzeżenice ; dz. Nr 211/27</v>
      </c>
      <c r="C44" s="45" t="str">
        <f>IF(zgłoszenia[[#This Row],[Rodzaj zgłoszenia]]&gt;0,zgłoszenia[[#This Row],[Rodzaj zgłoszenia]]," ")</f>
        <v>jednorodzinne art.29 ust.1 pkt 1a</v>
      </c>
      <c r="D44" s="64" t="e">
        <f>IF(#REF!&gt;0,#REF!&amp;";
"&amp;#REF!," ")</f>
        <v>#REF!</v>
      </c>
      <c r="E44" s="69" t="e">
        <f>IF(zgłoszenia[BOŚ Znak sprawy]&gt;0,zgłoszenia[BOŚ Znak sprawy]&amp;"
( "&amp;#REF!&amp;" "&amp;"dni )"," ")</f>
        <v>#REF!</v>
      </c>
      <c r="F44" s="60">
        <f>IF(zgłoszenia[[#This Row],[Data wpływu wniosku]]&gt;0,zgłoszenia[[#This Row],[Data wpływu wniosku]]," ")</f>
        <v>42384</v>
      </c>
      <c r="G44" s="60">
        <f>IF(zgłoszenia[[#This Row],[Data zakończenia sprawy]]&gt;0,zgłoszenia[[#This Row],[Data zakończenia sprawy]]," ")</f>
        <v>42412</v>
      </c>
      <c r="H44" s="61" t="str">
        <f>IF(zgłoszenia[[#This Row],[Sposób zakończenia]]&gt;0,zgłoszenia[[#This Row],[Sposób zakończenia]]," ")</f>
        <v>brak sprzeciwu - zgłoszenie skuteczne</v>
      </c>
      <c r="I44" s="77" t="e">
        <f>IF(#REF!&gt;0,#REF!,"---")</f>
        <v>#REF!</v>
      </c>
    </row>
    <row r="45" spans="1:9" ht="45" x14ac:dyDescent="0.25">
      <c r="A45" s="68" t="str">
        <f>IF(zgłoszenia[[#This Row],[ID]]&gt;0,zgłoszenia[[#This Row],[Lp.]]&amp;" "&amp;zgłoszenia[[#This Row],[ID]]&amp;"
"&amp;zgłoszenia[[#This Row],[Nr kance- laryjny]]&amp;"/P/15","---")</f>
        <v>42 KŻ
880/P/15</v>
      </c>
      <c r="B4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tymczasowe zadaszenie 
gm. Mielno; ob.Mielno; dz. Nr 47/20</v>
      </c>
      <c r="C45" s="45" t="str">
        <f>IF(zgłoszenia[[#This Row],[Rodzaj zgłoszenia]]&gt;0,zgłoszenia[[#This Row],[Rodzaj zgłoszenia]]," ")</f>
        <v>tymczasowy obiekt - art. 29 ust. 1, pkt 12</v>
      </c>
      <c r="D45" s="64" t="e">
        <f>IF(#REF!&gt;0,#REF!&amp;";
"&amp;#REF!," ")</f>
        <v>#REF!</v>
      </c>
      <c r="E45" s="69" t="e">
        <f>IF(zgłoszenia[BOŚ Znak sprawy]&gt;0,zgłoszenia[BOŚ Znak sprawy]&amp;"
( "&amp;#REF!&amp;" "&amp;"dni )"," ")</f>
        <v>#REF!</v>
      </c>
      <c r="F45" s="60">
        <f>IF(zgłoszenia[[#This Row],[Data wpływu wniosku]]&gt;0,zgłoszenia[[#This Row],[Data wpływu wniosku]]," ")</f>
        <v>42387</v>
      </c>
      <c r="G45" s="60">
        <f>IF(zgłoszenia[[#This Row],[Data zakończenia sprawy]]&gt;0,zgłoszenia[[#This Row],[Data zakończenia sprawy]]," ")</f>
        <v>42424</v>
      </c>
      <c r="H45" s="61" t="str">
        <f>IF(zgłoszenia[[#This Row],[Sposób zakończenia]]&gt;0,zgłoszenia[[#This Row],[Sposób zakończenia]]," ")</f>
        <v>brak sprzeciwu - zgłoszenie skuteczne</v>
      </c>
      <c r="I45" s="77" t="e">
        <f>IF(#REF!&gt;0,#REF!,"---")</f>
        <v>#REF!</v>
      </c>
    </row>
    <row r="46" spans="1:9" ht="45" x14ac:dyDescent="0.25">
      <c r="A46" s="68" t="str">
        <f>IF(zgłoszenia[[#This Row],[ID]]&gt;0,zgłoszenia[[#This Row],[Lp.]]&amp;" "&amp;zgłoszenia[[#This Row],[ID]]&amp;"
"&amp;zgłoszenia[[#This Row],[Nr kance- laryjny]]&amp;"/P/15","---")</f>
        <v>43 KŻ
881/P/15</v>
      </c>
      <c r="B4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tymczasowe zadaszenie 
gm. Mielno; ob.Mielno; dz. Nr 45/26, 45/27</v>
      </c>
      <c r="C46" s="45" t="str">
        <f>IF(zgłoszenia[[#This Row],[Rodzaj zgłoszenia]]&gt;0,zgłoszenia[[#This Row],[Rodzaj zgłoszenia]]," ")</f>
        <v>tymczasowy obiekt - art. 29 ust. 1, pkt 12</v>
      </c>
      <c r="D46" s="64" t="e">
        <f>IF(#REF!&gt;0,#REF!&amp;";
"&amp;#REF!," ")</f>
        <v>#REF!</v>
      </c>
      <c r="E46" s="69" t="e">
        <f>IF(zgłoszenia[BOŚ Znak sprawy]&gt;0,zgłoszenia[BOŚ Znak sprawy]&amp;"
( "&amp;#REF!&amp;" "&amp;"dni )"," ")</f>
        <v>#REF!</v>
      </c>
      <c r="F46" s="60">
        <f>IF(zgłoszenia[[#This Row],[Data wpływu wniosku]]&gt;0,zgłoszenia[[#This Row],[Data wpływu wniosku]]," ")</f>
        <v>42387</v>
      </c>
      <c r="G46" s="60">
        <f>IF(zgłoszenia[[#This Row],[Data zakończenia sprawy]]&gt;0,zgłoszenia[[#This Row],[Data zakończenia sprawy]]," ")</f>
        <v>42424</v>
      </c>
      <c r="H46" s="61" t="str">
        <f>IF(zgłoszenia[[#This Row],[Sposób zakończenia]]&gt;0,zgłoszenia[[#This Row],[Sposób zakończenia]]," ")</f>
        <v>brak sprzeciwu - zgłoszenie skuteczne</v>
      </c>
      <c r="I46" s="77" t="e">
        <f>IF(#REF!&gt;0,#REF!,"---")</f>
        <v>#REF!</v>
      </c>
    </row>
    <row r="47" spans="1:9" ht="45" x14ac:dyDescent="0.25">
      <c r="A47" s="68" t="str">
        <f>IF(zgłoszenia[[#This Row],[ID]]&gt;0,zgłoszenia[[#This Row],[Lp.]]&amp;" "&amp;zgłoszenia[[#This Row],[ID]]&amp;"
"&amp;zgłoszenia[[#This Row],[Nr kance- laryjny]]&amp;"/P/15","---")</f>
        <v>44 KŻ
878/P/15</v>
      </c>
      <c r="B4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tymczasowe zadaszenie 
gm. Mielno; ob.Mielno; dz. Nr 47/20</v>
      </c>
      <c r="C47" s="45" t="str">
        <f>IF(zgłoszenia[[#This Row],[Rodzaj zgłoszenia]]&gt;0,zgłoszenia[[#This Row],[Rodzaj zgłoszenia]]," ")</f>
        <v>tymczasowy obiekt - art. 29 ust. 1, pkt 12</v>
      </c>
      <c r="D47" s="64" t="e">
        <f>IF(#REF!&gt;0,#REF!&amp;";
"&amp;#REF!," ")</f>
        <v>#REF!</v>
      </c>
      <c r="E47" s="69" t="e">
        <f>IF(zgłoszenia[BOŚ Znak sprawy]&gt;0,zgłoszenia[BOŚ Znak sprawy]&amp;"
( "&amp;#REF!&amp;" "&amp;"dni )"," ")</f>
        <v>#REF!</v>
      </c>
      <c r="F47" s="60">
        <f>IF(zgłoszenia[[#This Row],[Data wpływu wniosku]]&gt;0,zgłoszenia[[#This Row],[Data wpływu wniosku]]," ")</f>
        <v>42387</v>
      </c>
      <c r="G47" s="60">
        <f>IF(zgłoszenia[[#This Row],[Data zakończenia sprawy]]&gt;0,zgłoszenia[[#This Row],[Data zakończenia sprawy]]," ")</f>
        <v>42424</v>
      </c>
      <c r="H47" s="61" t="str">
        <f>IF(zgłoszenia[[#This Row],[Sposób zakończenia]]&gt;0,zgłoszenia[[#This Row],[Sposób zakończenia]]," ")</f>
        <v>brak sprzeciwu - zgłoszenie skuteczne</v>
      </c>
      <c r="I47" s="77" t="e">
        <f>IF(#REF!&gt;0,#REF!,"---")</f>
        <v>#REF!</v>
      </c>
    </row>
    <row r="48" spans="1:9" ht="45" x14ac:dyDescent="0.25">
      <c r="A48" s="68" t="str">
        <f>IF(zgłoszenia[[#This Row],[ID]]&gt;0,zgłoszenia[[#This Row],[Lp.]]&amp;" "&amp;zgłoszenia[[#This Row],[ID]]&amp;"
"&amp;zgłoszenia[[#This Row],[Nr kance- laryjny]]&amp;"/P/15","---")</f>
        <v>45 ŁD
839/P/15</v>
      </c>
      <c r="B4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zdjęcie eternitu z dachu budynku 
gm. Manowo; ob.Cewlino; dz. Nr 186</v>
      </c>
      <c r="C48" s="45" t="str">
        <f>IF(zgłoszenia[[#This Row],[Rodzaj zgłoszenia]]&gt;0,zgłoszenia[[#This Row],[Rodzaj zgłoszenia]]," ")</f>
        <v>roboty budowlane - art. 29 ust. 2</v>
      </c>
      <c r="D48" s="64" t="e">
        <f>IF(#REF!&gt;0,#REF!&amp;";
"&amp;#REF!," ")</f>
        <v>#REF!</v>
      </c>
      <c r="E48" s="69" t="e">
        <f>IF(zgłoszenia[BOŚ Znak sprawy]&gt;0,zgłoszenia[BOŚ Znak sprawy]&amp;"
( "&amp;#REF!&amp;" "&amp;"dni )"," ")</f>
        <v>#REF!</v>
      </c>
      <c r="F48" s="60">
        <f>IF(zgłoszenia[[#This Row],[Data wpływu wniosku]]&gt;0,zgłoszenia[[#This Row],[Data wpływu wniosku]]," ")</f>
        <v>42387</v>
      </c>
      <c r="G48" s="60">
        <f>IF(zgłoszenia[[#This Row],[Data zakończenia sprawy]]&gt;0,zgłoszenia[[#This Row],[Data zakończenia sprawy]]," ")</f>
        <v>42433</v>
      </c>
      <c r="H48" s="61" t="str">
        <f>IF(zgłoszenia[[#This Row],[Sposób zakończenia]]&gt;0,zgłoszenia[[#This Row],[Sposób zakończenia]]," ")</f>
        <v>brak sprzeciwu - zgłoszenie skuteczne</v>
      </c>
      <c r="I48" s="77" t="e">
        <f>IF(#REF!&gt;0,#REF!,"---")</f>
        <v>#REF!</v>
      </c>
    </row>
    <row r="49" spans="1:9" ht="60" x14ac:dyDescent="0.25">
      <c r="A49" s="68" t="str">
        <f>IF(zgłoszenia[[#This Row],[ID]]&gt;0,zgłoszenia[[#This Row],[Lp.]]&amp;" "&amp;zgłoszenia[[#This Row],[ID]]&amp;"
"&amp;zgłoszenia[[#This Row],[Nr kance- laryjny]]&amp;"/P/15","---")</f>
        <v>46 ŁD
776/P/15</v>
      </c>
      <c r="B4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utwardzenie powierzchniu gruntu, dwa budynki gospodarcze 
gm. Manowo; ob.Kretomino; dz. Nr 141/1, 140</v>
      </c>
      <c r="C49" s="45" t="str">
        <f>IF(zgłoszenia[[#This Row],[Rodzaj zgłoszenia]]&gt;0,zgłoszenia[[#This Row],[Rodzaj zgłoszenia]]," ")</f>
        <v>budowa obiektu - art. 29 ust. 1</v>
      </c>
      <c r="D49" s="64" t="e">
        <f>IF(#REF!&gt;0,#REF!&amp;";
"&amp;#REF!," ")</f>
        <v>#REF!</v>
      </c>
      <c r="E49" s="69" t="e">
        <f>IF(zgłoszenia[BOŚ Znak sprawy]&gt;0,zgłoszenia[BOŚ Znak sprawy]&amp;"
( "&amp;#REF!&amp;" "&amp;"dni )"," ")</f>
        <v>#REF!</v>
      </c>
      <c r="F49" s="60">
        <f>IF(zgłoszenia[[#This Row],[Data wpływu wniosku]]&gt;0,zgłoszenia[[#This Row],[Data wpływu wniosku]]," ")</f>
        <v>42384</v>
      </c>
      <c r="G49" s="60">
        <f>IF(zgłoszenia[[#This Row],[Data zakończenia sprawy]]&gt;0,zgłoszenia[[#This Row],[Data zakończenia sprawy]]," ")</f>
        <v>42412</v>
      </c>
      <c r="H49" s="61" t="str">
        <f>IF(zgłoszenia[[#This Row],[Sposób zakończenia]]&gt;0,zgłoszenia[[#This Row],[Sposób zakończenia]]," ")</f>
        <v>brak sprzeciwu - zgłoszenie skuteczne</v>
      </c>
      <c r="I49" s="77" t="e">
        <f>IF(#REF!&gt;0,#REF!,"---")</f>
        <v>#REF!</v>
      </c>
    </row>
    <row r="50" spans="1:9" ht="60" x14ac:dyDescent="0.25">
      <c r="A50" s="68" t="str">
        <f>IF(zgłoszenia[[#This Row],[ID]]&gt;0,zgłoszenia[[#This Row],[Lp.]]&amp;" "&amp;zgłoszenia[[#This Row],[ID]]&amp;"
"&amp;zgłoszenia[[#This Row],[Nr kance- laryjny]]&amp;"/P/15","---")</f>
        <v>47 AŁ
879/P/15</v>
      </c>
      <c r="B5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z nadbudową budynku gospdoarczego ze zmiana sposobu użytkowania na mieszkalny 
gm. Mielno; ob.Mielno; dz. Nr 150/5</v>
      </c>
      <c r="C50" s="45" t="str">
        <f>IF(zgłoszenia[[#This Row],[Rodzaj zgłoszenia]]&gt;0,zgłoszenia[[#This Row],[Rodzaj zgłoszenia]]," ")</f>
        <v>jednorodzinne art.29 ust.1 pkt 1a</v>
      </c>
      <c r="D50" s="64" t="e">
        <f>IF(#REF!&gt;0,#REF!&amp;";
"&amp;#REF!," ")</f>
        <v>#REF!</v>
      </c>
      <c r="E50" s="69" t="e">
        <f>IF(zgłoszenia[BOŚ Znak sprawy]&gt;0,zgłoszenia[BOŚ Znak sprawy]&amp;"
( "&amp;#REF!&amp;" "&amp;"dni )"," ")</f>
        <v>#REF!</v>
      </c>
      <c r="F50" s="60">
        <f>IF(zgłoszenia[[#This Row],[Data wpływu wniosku]]&gt;0,zgłoszenia[[#This Row],[Data wpływu wniosku]]," ")</f>
        <v>42387</v>
      </c>
      <c r="G50" s="60">
        <f>IF(zgłoszenia[[#This Row],[Data zakończenia sprawy]]&gt;0,zgłoszenia[[#This Row],[Data zakończenia sprawy]]," ")</f>
        <v>42507</v>
      </c>
      <c r="H50" s="61" t="str">
        <f>IF(zgłoszenia[[#This Row],[Sposób zakończenia]]&gt;0,zgłoszenia[[#This Row],[Sposób zakończenia]]," ")</f>
        <v>decyzja umorzenie</v>
      </c>
      <c r="I50" s="77" t="e">
        <f>IF(#REF!&gt;0,#REF!,"---")</f>
        <v>#REF!</v>
      </c>
    </row>
    <row r="51" spans="1:9" ht="30" x14ac:dyDescent="0.25">
      <c r="A51" s="68" t="str">
        <f>IF(zgłoszenia[[#This Row],[ID]]&gt;0,zgłoszenia[[#This Row],[Lp.]]&amp;" "&amp;zgłoszenia[[#This Row],[ID]]&amp;"
"&amp;zgłoszenia[[#This Row],[Nr kance- laryjny]]&amp;"/P/15","---")</f>
        <v>48 AŁ
874/P/15</v>
      </c>
      <c r="B5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ob.Dunowo; dz. Nr 78/55</v>
      </c>
      <c r="C51" s="45" t="str">
        <f>IF(zgłoszenia[[#This Row],[Rodzaj zgłoszenia]]&gt;0,zgłoszenia[[#This Row],[Rodzaj zgłoszenia]]," ")</f>
        <v>jednorodzinne art.29 ust.1 pkt 1a</v>
      </c>
      <c r="D51" s="64" t="e">
        <f>IF(#REF!&gt;0,#REF!&amp;";
"&amp;#REF!," ")</f>
        <v>#REF!</v>
      </c>
      <c r="E51" s="69" t="e">
        <f>IF(zgłoszenia[BOŚ Znak sprawy]&gt;0,zgłoszenia[BOŚ Znak sprawy]&amp;"
( "&amp;#REF!&amp;" "&amp;"dni )"," ")</f>
        <v>#REF!</v>
      </c>
      <c r="F51" s="60">
        <f>IF(zgłoszenia[[#This Row],[Data wpływu wniosku]]&gt;0,zgłoszenia[[#This Row],[Data wpływu wniosku]]," ")</f>
        <v>42387</v>
      </c>
      <c r="G51" s="60">
        <f>IF(zgłoszenia[[#This Row],[Data zakończenia sprawy]]&gt;0,zgłoszenia[[#This Row],[Data zakończenia sprawy]]," ")</f>
        <v>42416</v>
      </c>
      <c r="H51" s="61" t="str">
        <f>IF(zgłoszenia[[#This Row],[Sposób zakończenia]]&gt;0,zgłoszenia[[#This Row],[Sposób zakończenia]]," ")</f>
        <v>brak sprzeciwu - zgłoszenie skuteczne</v>
      </c>
      <c r="I51" s="77" t="e">
        <f>IF(#REF!&gt;0,#REF!,"---")</f>
        <v>#REF!</v>
      </c>
    </row>
    <row r="52" spans="1:9" ht="45" x14ac:dyDescent="0.25">
      <c r="A52" s="68" t="str">
        <f>IF(zgłoszenia[[#This Row],[ID]]&gt;0,zgłoszenia[[#This Row],[Lp.]]&amp;" "&amp;zgłoszenia[[#This Row],[ID]]&amp;"
"&amp;zgłoszenia[[#This Row],[Nr kance- laryjny]]&amp;"/P/15","---")</f>
        <v>49 AS
917/P/15</v>
      </c>
      <c r="B5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Sianów; ob.Węgorzewo ; dz. Nr 35/1,35/2</v>
      </c>
      <c r="C52" s="45" t="str">
        <f>IF(zgłoszenia[[#This Row],[Rodzaj zgłoszenia]]&gt;0,zgłoszenia[[#This Row],[Rodzaj zgłoszenia]]," ")</f>
        <v>roboty budowlane - art. 29 ust. 2</v>
      </c>
      <c r="D52" s="64" t="e">
        <f>IF(#REF!&gt;0,#REF!&amp;";
"&amp;#REF!," ")</f>
        <v>#REF!</v>
      </c>
      <c r="E52" s="69" t="e">
        <f>IF(zgłoszenia[BOŚ Znak sprawy]&gt;0,zgłoszenia[BOŚ Znak sprawy]&amp;"
( "&amp;#REF!&amp;" "&amp;"dni )"," ")</f>
        <v>#REF!</v>
      </c>
      <c r="F52" s="60">
        <f>IF(zgłoszenia[[#This Row],[Data wpływu wniosku]]&gt;0,zgłoszenia[[#This Row],[Data wpływu wniosku]]," ")</f>
        <v>42388</v>
      </c>
      <c r="G52" s="60">
        <f>IF(zgłoszenia[[#This Row],[Data zakończenia sprawy]]&gt;0,zgłoszenia[[#This Row],[Data zakończenia sprawy]]," ")</f>
        <v>42410</v>
      </c>
      <c r="H52" s="61" t="str">
        <f>IF(zgłoszenia[[#This Row],[Sposób zakończenia]]&gt;0,zgłoszenia[[#This Row],[Sposób zakończenia]]," ")</f>
        <v>brak sprzeciwu - zgłoszenie skuteczne</v>
      </c>
      <c r="I52" s="77" t="e">
        <f>IF(#REF!&gt;0,#REF!,"---")</f>
        <v>#REF!</v>
      </c>
    </row>
    <row r="53" spans="1:9" ht="45" x14ac:dyDescent="0.25">
      <c r="A53" s="68" t="str">
        <f>IF(zgłoszenia[[#This Row],[ID]]&gt;0,zgłoszenia[[#This Row],[Lp.]]&amp;" "&amp;zgłoszenia[[#This Row],[ID]]&amp;"
"&amp;zgłoszenia[[#This Row],[Nr kance- laryjny]]&amp;"/P/15","---")</f>
        <v>50 ŁD
958/P/15</v>
      </c>
      <c r="B5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
gm. Manowo; ob.Cewlino; dz. Nr 276/51,276/75</v>
      </c>
      <c r="C53" s="45" t="str">
        <f>IF(zgłoszenia[[#This Row],[Rodzaj zgłoszenia]]&gt;0,zgłoszenia[[#This Row],[Rodzaj zgłoszenia]]," ")</f>
        <v>budowa obiektu - art. 29 ust. 1</v>
      </c>
      <c r="D53" s="64" t="e">
        <f>IF(#REF!&gt;0,#REF!&amp;";
"&amp;#REF!," ")</f>
        <v>#REF!</v>
      </c>
      <c r="E53" s="69" t="e">
        <f>IF(zgłoszenia[BOŚ Znak sprawy]&gt;0,zgłoszenia[BOŚ Znak sprawy]&amp;"
( "&amp;#REF!&amp;" "&amp;"dni )"," ")</f>
        <v>#REF!</v>
      </c>
      <c r="F53" s="60">
        <f>IF(zgłoszenia[[#This Row],[Data wpływu wniosku]]&gt;0,zgłoszenia[[#This Row],[Data wpływu wniosku]]," ")</f>
        <v>42388</v>
      </c>
      <c r="G53" s="60">
        <f>IF(zgłoszenia[[#This Row],[Data zakończenia sprawy]]&gt;0,zgłoszenia[[#This Row],[Data zakończenia sprawy]]," ")</f>
        <v>42433</v>
      </c>
      <c r="H53" s="61" t="str">
        <f>IF(zgłoszenia[[#This Row],[Sposób zakończenia]]&gt;0,zgłoszenia[[#This Row],[Sposób zakończenia]]," ")</f>
        <v>decyzja umorzenie</v>
      </c>
      <c r="I53" s="77" t="e">
        <f>IF(#REF!&gt;0,#REF!,"---")</f>
        <v>#REF!</v>
      </c>
    </row>
    <row r="54" spans="1:9" ht="30" x14ac:dyDescent="0.25">
      <c r="A54" s="68" t="str">
        <f>IF(zgłoszenia[[#This Row],[ID]]&gt;0,zgłoszenia[[#This Row],[Lp.]]&amp;" "&amp;zgłoszenia[[#This Row],[ID]]&amp;"
"&amp;zgłoszenia[[#This Row],[Nr kance- laryjny]]&amp;"/P/15","---")</f>
        <v>51 AŁ
947/P/15</v>
      </c>
      <c r="B5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ob.Unieście; dz. Nr 4/86</v>
      </c>
      <c r="C54" s="45" t="str">
        <f>IF(zgłoszenia[[#This Row],[Rodzaj zgłoszenia]]&gt;0,zgłoszenia[[#This Row],[Rodzaj zgłoszenia]]," ")</f>
        <v>jednorodzinne art.29 ust.1 pkt 1a</v>
      </c>
      <c r="D54" s="64" t="e">
        <f>IF(#REF!&gt;0,#REF!&amp;";
"&amp;#REF!," ")</f>
        <v>#REF!</v>
      </c>
      <c r="E54" s="69" t="e">
        <f>IF(zgłoszenia[BOŚ Znak sprawy]&gt;0,zgłoszenia[BOŚ Znak sprawy]&amp;"
( "&amp;#REF!&amp;" "&amp;"dni )"," ")</f>
        <v>#REF!</v>
      </c>
      <c r="F54" s="60">
        <f>IF(zgłoszenia[[#This Row],[Data wpływu wniosku]]&gt;0,zgłoszenia[[#This Row],[Data wpływu wniosku]]," ")</f>
        <v>42388</v>
      </c>
      <c r="G54" s="60">
        <f>IF(zgłoszenia[[#This Row],[Data zakończenia sprawy]]&gt;0,zgłoszenia[[#This Row],[Data zakończenia sprawy]]," ")</f>
        <v>42418</v>
      </c>
      <c r="H54" s="61" t="str">
        <f>IF(zgłoszenia[[#This Row],[Sposób zakończenia]]&gt;0,zgłoszenia[[#This Row],[Sposób zakończenia]]," ")</f>
        <v>brak sprzeciwu - zgłoszenie skuteczne</v>
      </c>
      <c r="I54" s="77" t="e">
        <f>IF(#REF!&gt;0,#REF!,"---")</f>
        <v>#REF!</v>
      </c>
    </row>
    <row r="55" spans="1:9" ht="30" x14ac:dyDescent="0.25">
      <c r="A55" s="68" t="str">
        <f>IF(zgłoszenia[[#This Row],[ID]]&gt;0,zgłoszenia[[#This Row],[Lp.]]&amp;" "&amp;zgłoszenia[[#This Row],[ID]]&amp;"
"&amp;zgłoszenia[[#This Row],[Nr kance- laryjny]]&amp;"/P/15","---")</f>
        <v>52 AŁ
1011/P/15</v>
      </c>
      <c r="B5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oranżeria 
gm. Mielno; ob.Sarbinowo; dz. Nr 424</v>
      </c>
      <c r="C55" s="45" t="str">
        <f>IF(zgłoszenia[[#This Row],[Rodzaj zgłoszenia]]&gt;0,zgłoszenia[[#This Row],[Rodzaj zgłoszenia]]," ")</f>
        <v>budowa obiektu - art. 29 ust. 1</v>
      </c>
      <c r="D55" s="64" t="e">
        <f>IF(#REF!&gt;0,#REF!&amp;";
"&amp;#REF!," ")</f>
        <v>#REF!</v>
      </c>
      <c r="E55" s="69" t="e">
        <f>IF(zgłoszenia[BOŚ Znak sprawy]&gt;0,zgłoszenia[BOŚ Znak sprawy]&amp;"
( "&amp;#REF!&amp;" "&amp;"dni )"," ")</f>
        <v>#REF!</v>
      </c>
      <c r="F55" s="60">
        <f>IF(zgłoszenia[[#This Row],[Data wpływu wniosku]]&gt;0,zgłoszenia[[#This Row],[Data wpływu wniosku]]," ")</f>
        <v>42389</v>
      </c>
      <c r="G55" s="60">
        <f>IF(zgłoszenia[[#This Row],[Data zakończenia sprawy]]&gt;0,zgłoszenia[[#This Row],[Data zakończenia sprawy]]," ")</f>
        <v>42418</v>
      </c>
      <c r="H55" s="61" t="str">
        <f>IF(zgłoszenia[[#This Row],[Sposób zakończenia]]&gt;0,zgłoszenia[[#This Row],[Sposób zakończenia]]," ")</f>
        <v>brak sprzeciwu - zgłoszenie skuteczne</v>
      </c>
      <c r="I55" s="77" t="e">
        <f>IF(#REF!&gt;0,#REF!,"---")</f>
        <v>#REF!</v>
      </c>
    </row>
    <row r="56" spans="1:9" ht="45" x14ac:dyDescent="0.25">
      <c r="A56" s="68" t="str">
        <f>IF(zgłoszenia[[#This Row],[ID]]&gt;0,zgłoszenia[[#This Row],[Lp.]]&amp;" "&amp;zgłoszenia[[#This Row],[ID]]&amp;"
"&amp;zgłoszenia[[#This Row],[Nr kance- laryjny]]&amp;"/P/15","---")</f>
        <v>53 AŁ
1022/P/15</v>
      </c>
      <c r="B5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przyłacze kablowe 
gm. Mielno; ob.Unieście; dz. Nr 4/122, 4/109, 4/34</v>
      </c>
      <c r="C56" s="45" t="str">
        <f>IF(zgłoszenia[[#This Row],[Rodzaj zgłoszenia]]&gt;0,zgłoszenia[[#This Row],[Rodzaj zgłoszenia]]," ")</f>
        <v>budowa obiektu - art. 29 ust. 1</v>
      </c>
      <c r="D56" s="64" t="e">
        <f>IF(#REF!&gt;0,#REF!&amp;";
"&amp;#REF!," ")</f>
        <v>#REF!</v>
      </c>
      <c r="E56" s="69" t="e">
        <f>IF(zgłoszenia[BOŚ Znak sprawy]&gt;0,zgłoszenia[BOŚ Znak sprawy]&amp;"
( "&amp;#REF!&amp;" "&amp;"dni )"," ")</f>
        <v>#REF!</v>
      </c>
      <c r="F56" s="60">
        <f>IF(zgłoszenia[[#This Row],[Data wpływu wniosku]]&gt;0,zgłoszenia[[#This Row],[Data wpływu wniosku]]," ")</f>
        <v>42389</v>
      </c>
      <c r="G56" s="60">
        <f>IF(zgłoszenia[[#This Row],[Data zakończenia sprawy]]&gt;0,zgłoszenia[[#This Row],[Data zakończenia sprawy]]," ")</f>
        <v>42418</v>
      </c>
      <c r="H56" s="61" t="str">
        <f>IF(zgłoszenia[[#This Row],[Sposób zakończenia]]&gt;0,zgłoszenia[[#This Row],[Sposób zakończenia]]," ")</f>
        <v>brak sprzeciwu - zgłoszenie skuteczne</v>
      </c>
      <c r="I56" s="77" t="e">
        <f>IF(#REF!&gt;0,#REF!,"---")</f>
        <v>#REF!</v>
      </c>
    </row>
    <row r="57" spans="1:9" ht="30" x14ac:dyDescent="0.25">
      <c r="A57" s="68" t="str">
        <f>IF(zgłoszenia[[#This Row],[ID]]&gt;0,zgłoszenia[[#This Row],[Lp.]]&amp;" "&amp;zgłoszenia[[#This Row],[ID]]&amp;"
"&amp;zgłoszenia[[#This Row],[Nr kance- laryjny]]&amp;"/P/15","---")</f>
        <v>54 MS
1014/P/15</v>
      </c>
      <c r="B5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Będzino; ob.Mścice; dz. Nr 146/3</v>
      </c>
      <c r="C57" s="45" t="str">
        <f>IF(zgłoszenia[[#This Row],[Rodzaj zgłoszenia]]&gt;0,zgłoszenia[[#This Row],[Rodzaj zgłoszenia]]," ")</f>
        <v>jednorodzinne art.29 ust.1 pkt 1a</v>
      </c>
      <c r="D57" s="64" t="e">
        <f>IF(#REF!&gt;0,#REF!&amp;";
"&amp;#REF!," ")</f>
        <v>#REF!</v>
      </c>
      <c r="E57" s="69" t="e">
        <f>IF(zgłoszenia[BOŚ Znak sprawy]&gt;0,zgłoszenia[BOŚ Znak sprawy]&amp;"
( "&amp;#REF!&amp;" "&amp;"dni )"," ")</f>
        <v>#REF!</v>
      </c>
      <c r="F57" s="60">
        <f>IF(zgłoszenia[[#This Row],[Data wpływu wniosku]]&gt;0,zgłoszenia[[#This Row],[Data wpływu wniosku]]," ")</f>
        <v>42389</v>
      </c>
      <c r="G57" s="60">
        <f>IF(zgłoszenia[[#This Row],[Data zakończenia sprawy]]&gt;0,zgłoszenia[[#This Row],[Data zakończenia sprawy]]," ")</f>
        <v>42418</v>
      </c>
      <c r="H57" s="61" t="str">
        <f>IF(zgłoszenia[[#This Row],[Sposób zakończenia]]&gt;0,zgłoszenia[[#This Row],[Sposób zakończenia]]," ")</f>
        <v>brak sprzeciwu - zgłoszenie skuteczne</v>
      </c>
      <c r="I57" s="77" t="e">
        <f>IF(#REF!&gt;0,#REF!,"---")</f>
        <v>#REF!</v>
      </c>
    </row>
    <row r="58" spans="1:9" ht="45" x14ac:dyDescent="0.25">
      <c r="A58" s="68" t="str">
        <f>IF(zgłoszenia[[#This Row],[ID]]&gt;0,zgłoszenia[[#This Row],[Lp.]]&amp;" "&amp;zgłoszenia[[#This Row],[ID]]&amp;"
"&amp;zgłoszenia[[#This Row],[Nr kance- laryjny]]&amp;"/P/15","---")</f>
        <v>55 AA
1103/P/15</v>
      </c>
      <c r="B5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Ganek 
gm. Sianów; ob.Sucha Koszalińska; dz. Nr 47/23</v>
      </c>
      <c r="C58" s="45" t="str">
        <f>IF(zgłoszenia[[#This Row],[Rodzaj zgłoszenia]]&gt;0,zgłoszenia[[#This Row],[Rodzaj zgłoszenia]]," ")</f>
        <v>budowa obiektu - art. 29 ust. 1</v>
      </c>
      <c r="D58" s="64" t="e">
        <f>IF(#REF!&gt;0,#REF!&amp;";
"&amp;#REF!," ")</f>
        <v>#REF!</v>
      </c>
      <c r="E58" s="69" t="e">
        <f>IF(zgłoszenia[BOŚ Znak sprawy]&gt;0,zgłoszenia[BOŚ Znak sprawy]&amp;"
( "&amp;#REF!&amp;" "&amp;"dni )"," ")</f>
        <v>#REF!</v>
      </c>
      <c r="F58" s="60">
        <f>IF(zgłoszenia[[#This Row],[Data wpływu wniosku]]&gt;0,zgłoszenia[[#This Row],[Data wpływu wniosku]]," ")</f>
        <v>42390</v>
      </c>
      <c r="G58" s="60">
        <f>IF(zgłoszenia[[#This Row],[Data zakończenia sprawy]]&gt;0,zgłoszenia[[#This Row],[Data zakończenia sprawy]]," ")</f>
        <v>42415</v>
      </c>
      <c r="H58" s="61" t="str">
        <f>IF(zgłoszenia[[#This Row],[Sposób zakończenia]]&gt;0,zgłoszenia[[#This Row],[Sposób zakończenia]]," ")</f>
        <v>brak sprzeciwu - zgłoszenie skuteczne</v>
      </c>
      <c r="I58" s="77" t="e">
        <f>IF(#REF!&gt;0,#REF!,"---")</f>
        <v>#REF!</v>
      </c>
    </row>
    <row r="59" spans="1:9" ht="45" x14ac:dyDescent="0.25">
      <c r="A59" s="68" t="str">
        <f>IF(zgłoszenia[[#This Row],[ID]]&gt;0,zgłoszenia[[#This Row],[Lp.]]&amp;" "&amp;zgłoszenia[[#This Row],[ID]]&amp;"
"&amp;zgłoszenia[[#This Row],[Nr kance- laryjny]]&amp;"/P/15","---")</f>
        <v>56 AŁ
1113/P/15</v>
      </c>
      <c r="B5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ul. Prądno 
gm. Mielno; ob.Unieście; dz. Nr 212/13,764, 234/3, 758, 754/2, 754/1</v>
      </c>
      <c r="C59" s="45" t="str">
        <f>IF(zgłoszenia[[#This Row],[Rodzaj zgłoszenia]]&gt;0,zgłoszenia[[#This Row],[Rodzaj zgłoszenia]]," ")</f>
        <v>roboty budowlane - art. 29 ust. 2</v>
      </c>
      <c r="D59" s="64" t="e">
        <f>IF(#REF!&gt;0,#REF!&amp;";
"&amp;#REF!," ")</f>
        <v>#REF!</v>
      </c>
      <c r="E59" s="69" t="e">
        <f>IF(zgłoszenia[BOŚ Znak sprawy]&gt;0,zgłoszenia[BOŚ Znak sprawy]&amp;"
( "&amp;#REF!&amp;" "&amp;"dni )"," ")</f>
        <v>#REF!</v>
      </c>
      <c r="F59" s="60">
        <f>IF(zgłoszenia[[#This Row],[Data wpływu wniosku]]&gt;0,zgłoszenia[[#This Row],[Data wpływu wniosku]]," ")</f>
        <v>42390</v>
      </c>
      <c r="G59" s="60">
        <f>IF(zgłoszenia[[#This Row],[Data zakończenia sprawy]]&gt;0,zgłoszenia[[#This Row],[Data zakończenia sprawy]]," ")</f>
        <v>42424</v>
      </c>
      <c r="H59" s="61" t="str">
        <f>IF(zgłoszenia[[#This Row],[Sposób zakończenia]]&gt;0,zgłoszenia[[#This Row],[Sposób zakończenia]]," ")</f>
        <v>brak sprzeciwu - zgłoszenie skuteczne</v>
      </c>
      <c r="I59" s="77" t="e">
        <f>IF(#REF!&gt;0,#REF!,"---")</f>
        <v>#REF!</v>
      </c>
    </row>
    <row r="60" spans="1:9" ht="45" x14ac:dyDescent="0.25">
      <c r="A60" s="68" t="str">
        <f>IF(zgłoszenia[[#This Row],[ID]]&gt;0,zgłoszenia[[#This Row],[Lp.]]&amp;" "&amp;zgłoszenia[[#This Row],[ID]]&amp;"
"&amp;zgłoszenia[[#This Row],[Nr kance- laryjny]]&amp;"/P/15","---")</f>
        <v>57 MS
1105/P/15</v>
      </c>
      <c r="B6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przyłacza ze stacja transformatorową 
gm. Będzino; ob.Mścice; dz. Nr 165/1,165/2</v>
      </c>
      <c r="C60" s="45" t="str">
        <f>IF(zgłoszenia[[#This Row],[Rodzaj zgłoszenia]]&gt;0,zgłoszenia[[#This Row],[Rodzaj zgłoszenia]]," ")</f>
        <v>trafo art.29 ust.1 pkt 2b</v>
      </c>
      <c r="D60" s="64" t="e">
        <f>IF(#REF!&gt;0,#REF!&amp;";
"&amp;#REF!," ")</f>
        <v>#REF!</v>
      </c>
      <c r="E60" s="69" t="e">
        <f>IF(zgłoszenia[BOŚ Znak sprawy]&gt;0,zgłoszenia[BOŚ Znak sprawy]&amp;"
( "&amp;#REF!&amp;" "&amp;"dni )"," ")</f>
        <v>#REF!</v>
      </c>
      <c r="F60" s="60">
        <f>IF(zgłoszenia[[#This Row],[Data wpływu wniosku]]&gt;0,zgłoszenia[[#This Row],[Data wpływu wniosku]]," ")</f>
        <v>42390</v>
      </c>
      <c r="G60" s="60">
        <f>IF(zgłoszenia[[#This Row],[Data zakończenia sprawy]]&gt;0,zgłoszenia[[#This Row],[Data zakończenia sprawy]]," ")</f>
        <v>42417</v>
      </c>
      <c r="H60" s="61" t="str">
        <f>IF(zgłoszenia[[#This Row],[Sposób zakończenia]]&gt;0,zgłoszenia[[#This Row],[Sposób zakończenia]]," ")</f>
        <v>decyzja umorzenie</v>
      </c>
      <c r="I60" s="77" t="e">
        <f>IF(#REF!&gt;0,#REF!,"---")</f>
        <v>#REF!</v>
      </c>
    </row>
    <row r="61" spans="1:9" ht="45" x14ac:dyDescent="0.25">
      <c r="A61" s="68" t="str">
        <f>IF(zgłoszenia[[#This Row],[ID]]&gt;0,zgłoszenia[[#This Row],[Lp.]]&amp;" "&amp;zgłoszenia[[#This Row],[ID]]&amp;"
"&amp;zgłoszenia[[#This Row],[Nr kance- laryjny]]&amp;"/P/15","---")</f>
        <v>58 ŁD
1106/P/15</v>
      </c>
      <c r="B6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utwrdzenie działki bud. 
gm. Biesiekierz; ob.Biesiekierz; dz. Nr 2/103</v>
      </c>
      <c r="C61" s="45" t="str">
        <f>IF(zgłoszenia[[#This Row],[Rodzaj zgłoszenia]]&gt;0,zgłoszenia[[#This Row],[Rodzaj zgłoszenia]]," ")</f>
        <v>roboty budowlane - art. 29 ust. 2</v>
      </c>
      <c r="D61" s="64" t="e">
        <f>IF(#REF!&gt;0,#REF!&amp;";
"&amp;#REF!," ")</f>
        <v>#REF!</v>
      </c>
      <c r="E61" s="69" t="e">
        <f>IF(zgłoszenia[BOŚ Znak sprawy]&gt;0,zgłoszenia[BOŚ Znak sprawy]&amp;"
( "&amp;#REF!&amp;" "&amp;"dni )"," ")</f>
        <v>#REF!</v>
      </c>
      <c r="F61" s="60">
        <f>IF(zgłoszenia[[#This Row],[Data wpływu wniosku]]&gt;0,zgłoszenia[[#This Row],[Data wpływu wniosku]]," ")</f>
        <v>42390</v>
      </c>
      <c r="G61" s="60">
        <f>IF(zgłoszenia[[#This Row],[Data zakończenia sprawy]]&gt;0,zgłoszenia[[#This Row],[Data zakończenia sprawy]]," ")</f>
        <v>42423</v>
      </c>
      <c r="H61" s="61" t="str">
        <f>IF(zgłoszenia[[#This Row],[Sposób zakończenia]]&gt;0,zgłoszenia[[#This Row],[Sposób zakończenia]]," ")</f>
        <v>brak sprzeciwu - zgłoszenie skuteczne</v>
      </c>
      <c r="I61" s="77" t="e">
        <f>IF(#REF!&gt;0,#REF!,"---")</f>
        <v>#REF!</v>
      </c>
    </row>
    <row r="62" spans="1:9" ht="45" x14ac:dyDescent="0.25">
      <c r="A62" s="68" t="str">
        <f>IF(zgłoszenia[[#This Row],[ID]]&gt;0,zgłoszenia[[#This Row],[Lp.]]&amp;" "&amp;zgłoszenia[[#This Row],[ID]]&amp;"
"&amp;zgłoszenia[[#This Row],[Nr kance- laryjny]]&amp;"/P/15","---")</f>
        <v>59 MS
1125/P/15</v>
      </c>
      <c r="B6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mieszkalnego jednorodzinnego 
gm. Będzino; ob.Będzino; dz. Nr 172/4</v>
      </c>
      <c r="C62" s="45" t="str">
        <f>IF(zgłoszenia[[#This Row],[Rodzaj zgłoszenia]]&gt;0,zgłoszenia[[#This Row],[Rodzaj zgłoszenia]]," ")</f>
        <v>jednorodzinne art.29 ust.1 pkt 1a</v>
      </c>
      <c r="D62" s="64" t="e">
        <f>IF(#REF!&gt;0,#REF!&amp;";
"&amp;#REF!," ")</f>
        <v>#REF!</v>
      </c>
      <c r="E62" s="69" t="e">
        <f>IF(zgłoszenia[BOŚ Znak sprawy]&gt;0,zgłoszenia[BOŚ Znak sprawy]&amp;"
( "&amp;#REF!&amp;" "&amp;"dni )"," ")</f>
        <v>#REF!</v>
      </c>
      <c r="F62" s="60">
        <f>IF(zgłoszenia[[#This Row],[Data wpływu wniosku]]&gt;0,zgłoszenia[[#This Row],[Data wpływu wniosku]]," ")</f>
        <v>42390</v>
      </c>
      <c r="G62" s="60">
        <f>IF(zgłoszenia[[#This Row],[Data zakończenia sprawy]]&gt;0,zgłoszenia[[#This Row],[Data zakończenia sprawy]]," ")</f>
        <v>42418</v>
      </c>
      <c r="H62" s="61" t="str">
        <f>IF(zgłoszenia[[#This Row],[Sposób zakończenia]]&gt;0,zgłoszenia[[#This Row],[Sposób zakończenia]]," ")</f>
        <v>brak sprzeciwu - zgłoszenie skuteczne</v>
      </c>
      <c r="I62" s="77" t="e">
        <f>IF(#REF!&gt;0,#REF!,"---")</f>
        <v>#REF!</v>
      </c>
    </row>
    <row r="63" spans="1:9" ht="30" x14ac:dyDescent="0.25">
      <c r="A63" s="68" t="str">
        <f>IF(zgłoszenia[[#This Row],[ID]]&gt;0,zgłoszenia[[#This Row],[Lp.]]&amp;" "&amp;zgłoszenia[[#This Row],[ID]]&amp;"
"&amp;zgłoszenia[[#This Row],[Nr kance- laryjny]]&amp;"/P/15","---")</f>
        <v>60 ŁD
1128/P/15</v>
      </c>
      <c r="B6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Manowo; ob.Manowo; dz. Nr 191/4</v>
      </c>
      <c r="C63" s="45" t="str">
        <f>IF(zgłoszenia[[#This Row],[Rodzaj zgłoszenia]]&gt;0,zgłoszenia[[#This Row],[Rodzaj zgłoszenia]]," ")</f>
        <v>jednorodzinne art.29 ust.1 pkt 1a</v>
      </c>
      <c r="D63" s="64" t="e">
        <f>IF(#REF!&gt;0,#REF!&amp;";
"&amp;#REF!," ")</f>
        <v>#REF!</v>
      </c>
      <c r="E63" s="69" t="e">
        <f>IF(zgłoszenia[BOŚ Znak sprawy]&gt;0,zgłoszenia[BOŚ Znak sprawy]&amp;"
( "&amp;#REF!&amp;" "&amp;"dni )"," ")</f>
        <v>#REF!</v>
      </c>
      <c r="F63" s="60">
        <f>IF(zgłoszenia[[#This Row],[Data wpływu wniosku]]&gt;0,zgłoszenia[[#This Row],[Data wpływu wniosku]]," ")</f>
        <v>42390</v>
      </c>
      <c r="G63" s="60">
        <f>IF(zgłoszenia[[#This Row],[Data zakończenia sprawy]]&gt;0,zgłoszenia[[#This Row],[Data zakończenia sprawy]]," ")</f>
        <v>42419</v>
      </c>
      <c r="H63" s="61" t="str">
        <f>IF(zgłoszenia[[#This Row],[Sposób zakończenia]]&gt;0,zgłoszenia[[#This Row],[Sposób zakończenia]]," ")</f>
        <v>brak sprzeciwu - zgłoszenie skuteczne</v>
      </c>
      <c r="I63" s="77" t="e">
        <f>IF(#REF!&gt;0,#REF!,"---")</f>
        <v>#REF!</v>
      </c>
    </row>
    <row r="64" spans="1:9" ht="30" x14ac:dyDescent="0.25">
      <c r="A64" s="68" t="str">
        <f>IF(zgłoszenia[[#This Row],[ID]]&gt;0,zgłoszenia[[#This Row],[Lp.]]&amp;" "&amp;zgłoszenia[[#This Row],[ID]]&amp;"
"&amp;zgłoszenia[[#This Row],[Nr kance- laryjny]]&amp;"/P/15","---")</f>
        <v>61 ŁD
1159/P/15</v>
      </c>
      <c r="B6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Świeszyno; ob.Niedalino; dz. Nr 311</v>
      </c>
      <c r="C64" s="45" t="str">
        <f>IF(zgłoszenia[[#This Row],[Rodzaj zgłoszenia]]&gt;0,zgłoszenia[[#This Row],[Rodzaj zgłoszenia]]," ")</f>
        <v>budowa obiektu - art. 29 ust. 1</v>
      </c>
      <c r="D64" s="64" t="e">
        <f>IF(#REF!&gt;0,#REF!&amp;";
"&amp;#REF!," ")</f>
        <v>#REF!</v>
      </c>
      <c r="E64" s="69" t="e">
        <f>IF(zgłoszenia[BOŚ Znak sprawy]&gt;0,zgłoszenia[BOŚ Znak sprawy]&amp;"
( "&amp;#REF!&amp;" "&amp;"dni )"," ")</f>
        <v>#REF!</v>
      </c>
      <c r="F64" s="60">
        <f>IF(zgłoszenia[[#This Row],[Data wpływu wniosku]]&gt;0,zgłoszenia[[#This Row],[Data wpływu wniosku]]," ")</f>
        <v>42391</v>
      </c>
      <c r="G64" s="60">
        <f>IF(zgłoszenia[[#This Row],[Data zakończenia sprawy]]&gt;0,zgłoszenia[[#This Row],[Data zakończenia sprawy]]," ")</f>
        <v>42410</v>
      </c>
      <c r="H64" s="61" t="str">
        <f>IF(zgłoszenia[[#This Row],[Sposób zakończenia]]&gt;0,zgłoszenia[[#This Row],[Sposób zakończenia]]," ")</f>
        <v>brak sprzeciwu - zgłoszenie skuteczne</v>
      </c>
      <c r="I64" s="77" t="e">
        <f>IF(#REF!&gt;0,#REF!,"---")</f>
        <v>#REF!</v>
      </c>
    </row>
    <row r="65" spans="1:9" ht="60" x14ac:dyDescent="0.25">
      <c r="A65" s="68" t="str">
        <f>IF(zgłoszenia[[#This Row],[ID]]&gt;0,zgłoszenia[[#This Row],[Lp.]]&amp;" "&amp;zgłoszenia[[#This Row],[ID]]&amp;"
"&amp;zgłoszenia[[#This Row],[Nr kance- laryjny]]&amp;"/P/15","---")</f>
        <v>62 AA
1161/P/15</v>
      </c>
      <c r="B6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Wodociąg 
gm. Sianów; ob.Sianów nr 7, 3, 2, , Skibno, Sucha Koszalińska, Kleszcze, Osieki, Rzepkowo; dz. Nr wg wykazu</v>
      </c>
      <c r="C65" s="45" t="str">
        <f>IF(zgłoszenia[[#This Row],[Rodzaj zgłoszenia]]&gt;0,zgłoszenia[[#This Row],[Rodzaj zgłoszenia]]," ")</f>
        <v>budowa obiektu - art. 29 ust. 1</v>
      </c>
      <c r="D65" s="64" t="e">
        <f>IF(#REF!&gt;0,#REF!&amp;";
"&amp;#REF!," ")</f>
        <v>#REF!</v>
      </c>
      <c r="E65" s="69" t="e">
        <f>IF(zgłoszenia[BOŚ Znak sprawy]&gt;0,zgłoszenia[BOŚ Znak sprawy]&amp;"
( "&amp;#REF!&amp;" "&amp;"dni )"," ")</f>
        <v>#REF!</v>
      </c>
      <c r="F65" s="60">
        <f>IF(zgłoszenia[[#This Row],[Data wpływu wniosku]]&gt;0,zgłoszenia[[#This Row],[Data wpływu wniosku]]," ")</f>
        <v>42391</v>
      </c>
      <c r="G65" s="60">
        <f>IF(zgłoszenia[[#This Row],[Data zakończenia sprawy]]&gt;0,zgłoszenia[[#This Row],[Data zakończenia sprawy]]," ")</f>
        <v>42412</v>
      </c>
      <c r="H65" s="61" t="str">
        <f>IF(zgłoszenia[[#This Row],[Sposób zakończenia]]&gt;0,zgłoszenia[[#This Row],[Sposób zakończenia]]," ")</f>
        <v>brak sprzeciwu - zgłoszenie skuteczne</v>
      </c>
      <c r="I65" s="77" t="e">
        <f>IF(#REF!&gt;0,#REF!,"---")</f>
        <v>#REF!</v>
      </c>
    </row>
    <row r="66" spans="1:9" ht="30" x14ac:dyDescent="0.25">
      <c r="A66" s="68" t="str">
        <f>IF(zgłoszenia[[#This Row],[ID]]&gt;0,zgłoszenia[[#This Row],[Lp.]]&amp;" "&amp;zgłoszenia[[#This Row],[ID]]&amp;"
"&amp;zgłoszenia[[#This Row],[Nr kance- laryjny]]&amp;"/P/15","---")</f>
        <v>63 AŁ
1127/P/15</v>
      </c>
      <c r="B6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ob.Niekłonice; dz. Nr 70/3</v>
      </c>
      <c r="C66" s="45" t="str">
        <f>IF(zgłoszenia[[#This Row],[Rodzaj zgłoszenia]]&gt;0,zgłoszenia[[#This Row],[Rodzaj zgłoszenia]]," ")</f>
        <v>jednorodzinne art.29 ust.1 pkt 1a</v>
      </c>
      <c r="D66" s="64" t="e">
        <f>IF(#REF!&gt;0,#REF!&amp;";
"&amp;#REF!," ")</f>
        <v>#REF!</v>
      </c>
      <c r="E66" s="69" t="e">
        <f>IF(zgłoszenia[BOŚ Znak sprawy]&gt;0,zgłoszenia[BOŚ Znak sprawy]&amp;"
( "&amp;#REF!&amp;" "&amp;"dni )"," ")</f>
        <v>#REF!</v>
      </c>
      <c r="F66" s="60">
        <f>IF(zgłoszenia[[#This Row],[Data wpływu wniosku]]&gt;0,zgłoszenia[[#This Row],[Data wpływu wniosku]]," ")</f>
        <v>42390</v>
      </c>
      <c r="G66" s="60">
        <f>IF(zgłoszenia[[#This Row],[Data zakończenia sprawy]]&gt;0,zgłoszenia[[#This Row],[Data zakończenia sprawy]]," ")</f>
        <v>42418</v>
      </c>
      <c r="H66" s="61" t="str">
        <f>IF(zgłoszenia[[#This Row],[Sposób zakończenia]]&gt;0,zgłoszenia[[#This Row],[Sposób zakończenia]]," ")</f>
        <v>brak sprzeciwu - zgłoszenie skuteczne</v>
      </c>
      <c r="I66" s="77" t="e">
        <f>IF(#REF!&gt;0,#REF!,"---")</f>
        <v>#REF!</v>
      </c>
    </row>
    <row r="67" spans="1:9" ht="30" x14ac:dyDescent="0.25">
      <c r="A67" s="68" t="str">
        <f>IF(zgłoszenia[[#This Row],[ID]]&gt;0,zgłoszenia[[#This Row],[Lp.]]&amp;" "&amp;zgłoszenia[[#This Row],[ID]]&amp;"
"&amp;zgłoszenia[[#This Row],[Nr kance- laryjny]]&amp;"/P/15","---")</f>
        <v>64 AŁ
1215/P/15</v>
      </c>
      <c r="B6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Świeszyno; ob.Mierzym; dz. Nr 143/3</v>
      </c>
      <c r="C67" s="45" t="str">
        <f>IF(zgłoszenia[[#This Row],[Rodzaj zgłoszenia]]&gt;0,zgłoszenia[[#This Row],[Rodzaj zgłoszenia]]," ")</f>
        <v>budowa obiektu - art. 29 ust. 1</v>
      </c>
      <c r="D67" s="64" t="e">
        <f>IF(#REF!&gt;0,#REF!&amp;";
"&amp;#REF!," ")</f>
        <v>#REF!</v>
      </c>
      <c r="E67" s="69" t="e">
        <f>IF(zgłoszenia[BOŚ Znak sprawy]&gt;0,zgłoszenia[BOŚ Znak sprawy]&amp;"
( "&amp;#REF!&amp;" "&amp;"dni )"," ")</f>
        <v>#REF!</v>
      </c>
      <c r="F67" s="60">
        <f>IF(zgłoszenia[[#This Row],[Data wpływu wniosku]]&gt;0,zgłoszenia[[#This Row],[Data wpływu wniosku]]," ")</f>
        <v>42391</v>
      </c>
      <c r="G67" s="60">
        <f>IF(zgłoszenia[[#This Row],[Data zakończenia sprawy]]&gt;0,zgłoszenia[[#This Row],[Data zakończenia sprawy]]," ")</f>
        <v>42418</v>
      </c>
      <c r="H67" s="61" t="str">
        <f>IF(zgłoszenia[[#This Row],[Sposób zakończenia]]&gt;0,zgłoszenia[[#This Row],[Sposób zakończenia]]," ")</f>
        <v>brak sprzeciwu - zgłoszenie skuteczne</v>
      </c>
      <c r="I67" s="77" t="e">
        <f>IF(#REF!&gt;0,#REF!,"---")</f>
        <v>#REF!</v>
      </c>
    </row>
    <row r="68" spans="1:9" ht="45" x14ac:dyDescent="0.25">
      <c r="A68" s="68" t="str">
        <f>IF(zgłoszenia[[#This Row],[ID]]&gt;0,zgłoszenia[[#This Row],[Lp.]]&amp;" "&amp;zgłoszenia[[#This Row],[ID]]&amp;"
"&amp;zgłoszenia[[#This Row],[Nr kance- laryjny]]&amp;"/P/15","---")</f>
        <v>65 KŻ
1216/P/15</v>
      </c>
      <c r="B6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wod.-kan. 
gm. Mielno; ob.Mielenko; dz. Nr 65/3, 65/4, 65/6, 65/12, 64/15</v>
      </c>
      <c r="C68" s="45" t="str">
        <f>IF(zgłoszenia[[#This Row],[Rodzaj zgłoszenia]]&gt;0,zgłoszenia[[#This Row],[Rodzaj zgłoszenia]]," ")</f>
        <v>sieci art.29 ust.1 pkt 19a</v>
      </c>
      <c r="D68" s="64" t="e">
        <f>IF(#REF!&gt;0,#REF!&amp;";
"&amp;#REF!," ")</f>
        <v>#REF!</v>
      </c>
      <c r="E68" s="69" t="e">
        <f>IF(zgłoszenia[BOŚ Znak sprawy]&gt;0,zgłoszenia[BOŚ Znak sprawy]&amp;"
( "&amp;#REF!&amp;" "&amp;"dni )"," ")</f>
        <v>#REF!</v>
      </c>
      <c r="F68" s="60">
        <f>IF(zgłoszenia[[#This Row],[Data wpływu wniosku]]&gt;0,zgłoszenia[[#This Row],[Data wpływu wniosku]]," ")</f>
        <v>42391</v>
      </c>
      <c r="G68" s="60">
        <f>IF(zgłoszenia[[#This Row],[Data zakończenia sprawy]]&gt;0,zgłoszenia[[#This Row],[Data zakończenia sprawy]]," ")</f>
        <v>42405</v>
      </c>
      <c r="H68" s="61" t="str">
        <f>IF(zgłoszenia[[#This Row],[Sposób zakończenia]]&gt;0,zgłoszenia[[#This Row],[Sposób zakończenia]]," ")</f>
        <v>brak sprzeciwu - zgłoszenie skuteczne</v>
      </c>
      <c r="I68" s="77" t="e">
        <f>IF(#REF!&gt;0,#REF!,"---")</f>
        <v>#REF!</v>
      </c>
    </row>
    <row r="69" spans="1:9" ht="30" x14ac:dyDescent="0.25">
      <c r="A69" s="68" t="str">
        <f>IF(zgłoszenia[[#This Row],[ID]]&gt;0,zgłoszenia[[#This Row],[Lp.]]&amp;" "&amp;zgłoszenia[[#This Row],[ID]]&amp;"
"&amp;zgłoszenia[[#This Row],[Nr kance- laryjny]]&amp;"/P/15","---")</f>
        <v>66 AA
1204/P/15</v>
      </c>
      <c r="B6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Sianów; ob.Sieciemin; dz. Nr 38/2</v>
      </c>
      <c r="C69" s="45" t="str">
        <f>IF(zgłoszenia[[#This Row],[Rodzaj zgłoszenia]]&gt;0,zgłoszenia[[#This Row],[Rodzaj zgłoszenia]]," ")</f>
        <v>jednorodzinne art.29 ust.1 pkt 1a</v>
      </c>
      <c r="D69" s="64" t="e">
        <f>IF(#REF!&gt;0,#REF!&amp;";
"&amp;#REF!," ")</f>
        <v>#REF!</v>
      </c>
      <c r="E69" s="69" t="e">
        <f>IF(zgłoszenia[BOŚ Znak sprawy]&gt;0,zgłoszenia[BOŚ Znak sprawy]&amp;"
( "&amp;#REF!&amp;" "&amp;"dni )"," ")</f>
        <v>#REF!</v>
      </c>
      <c r="F69" s="60">
        <f>IF(zgłoszenia[[#This Row],[Data wpływu wniosku]]&gt;0,zgłoszenia[[#This Row],[Data wpływu wniosku]]," ")</f>
        <v>42391</v>
      </c>
      <c r="G69" s="60">
        <f>IF(zgłoszenia[[#This Row],[Data zakończenia sprawy]]&gt;0,zgłoszenia[[#This Row],[Data zakończenia sprawy]]," ")</f>
        <v>42404</v>
      </c>
      <c r="H69" s="61" t="str">
        <f>IF(zgłoszenia[[#This Row],[Sposób zakończenia]]&gt;0,zgłoszenia[[#This Row],[Sposób zakończenia]]," ")</f>
        <v>brak sprzeciwu - zgłoszenie skuteczne</v>
      </c>
      <c r="I69" s="77" t="e">
        <f>IF(#REF!&gt;0,#REF!,"---")</f>
        <v>#REF!</v>
      </c>
    </row>
    <row r="70" spans="1:9" ht="45" x14ac:dyDescent="0.25">
      <c r="A70" s="68" t="str">
        <f>IF(zgłoszenia[[#This Row],[ID]]&gt;0,zgłoszenia[[#This Row],[Lp.]]&amp;" "&amp;zgłoszenia[[#This Row],[ID]]&amp;"
"&amp;zgłoszenia[[#This Row],[Nr kance- laryjny]]&amp;"/P/15","---")</f>
        <v>67 KŻ
1266/P/15</v>
      </c>
      <c r="B7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ob.Unieście; dz. Nr 238/7</v>
      </c>
      <c r="C70" s="45" t="str">
        <f>IF(zgłoszenia[[#This Row],[Rodzaj zgłoszenia]]&gt;0,zgłoszenia[[#This Row],[Rodzaj zgłoszenia]]," ")</f>
        <v>tymczasowy obiekt - art. 29 ust. 1, pkt 12</v>
      </c>
      <c r="D70" s="64" t="e">
        <f>IF(#REF!&gt;0,#REF!&amp;";
"&amp;#REF!," ")</f>
        <v>#REF!</v>
      </c>
      <c r="E70" s="69" t="e">
        <f>IF(zgłoszenia[BOŚ Znak sprawy]&gt;0,zgłoszenia[BOŚ Znak sprawy]&amp;"
( "&amp;#REF!&amp;" "&amp;"dni )"," ")</f>
        <v>#REF!</v>
      </c>
      <c r="F70" s="60">
        <f>IF(zgłoszenia[[#This Row],[Data wpływu wniosku]]&gt;0,zgłoszenia[[#This Row],[Data wpływu wniosku]]," ")</f>
        <v>42394</v>
      </c>
      <c r="G70" s="60">
        <f>IF(zgłoszenia[[#This Row],[Data zakończenia sprawy]]&gt;0,zgłoszenia[[#This Row],[Data zakończenia sprawy]]," ")</f>
        <v>42423</v>
      </c>
      <c r="H70" s="61" t="str">
        <f>IF(zgłoszenia[[#This Row],[Sposób zakończenia]]&gt;0,zgłoszenia[[#This Row],[Sposób zakończenia]]," ")</f>
        <v>brak sprzeciwu - zgłoszenie skuteczne</v>
      </c>
      <c r="I70" s="77" t="e">
        <f>IF(#REF!&gt;0,#REF!,"---")</f>
        <v>#REF!</v>
      </c>
    </row>
    <row r="71" spans="1:9" ht="45" x14ac:dyDescent="0.25">
      <c r="A71" s="68" t="str">
        <f>IF(zgłoszenia[[#This Row],[ID]]&gt;0,zgłoszenia[[#This Row],[Lp.]]&amp;" "&amp;zgłoszenia[[#This Row],[ID]]&amp;"
"&amp;zgłoszenia[[#This Row],[Nr kance- laryjny]]&amp;"/P/15","---")</f>
        <v>68 ŁD
1377/P/15</v>
      </c>
      <c r="B7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linia kablowa energetyczna 
gm. Polanów; ob.Kościernica ; dz. Nr 16/1, (…)</v>
      </c>
      <c r="C71" s="45" t="str">
        <f>IF(zgłoszenia[[#This Row],[Rodzaj zgłoszenia]]&gt;0,zgłoszenia[[#This Row],[Rodzaj zgłoszenia]]," ")</f>
        <v>budowa obiektu - art. 29 ust. 1</v>
      </c>
      <c r="D71" s="64" t="e">
        <f>IF(#REF!&gt;0,#REF!&amp;";
"&amp;#REF!," ")</f>
        <v>#REF!</v>
      </c>
      <c r="E71" s="69" t="e">
        <f>IF(zgłoszenia[BOŚ Znak sprawy]&gt;0,zgłoszenia[BOŚ Znak sprawy]&amp;"
( "&amp;#REF!&amp;" "&amp;"dni )"," ")</f>
        <v>#REF!</v>
      </c>
      <c r="F71" s="60">
        <f>IF(zgłoszenia[[#This Row],[Data wpływu wniosku]]&gt;0,zgłoszenia[[#This Row],[Data wpływu wniosku]]," ")</f>
        <v>42395</v>
      </c>
      <c r="G71" s="60">
        <f>IF(zgłoszenia[[#This Row],[Data zakończenia sprawy]]&gt;0,zgłoszenia[[#This Row],[Data zakończenia sprawy]]," ")</f>
        <v>42415</v>
      </c>
      <c r="H71" s="61" t="str">
        <f>IF(zgłoszenia[[#This Row],[Sposób zakończenia]]&gt;0,zgłoszenia[[#This Row],[Sposób zakończenia]]," ")</f>
        <v>brak sprzeciwu - zgłoszenie skuteczne</v>
      </c>
      <c r="I71" s="77" t="e">
        <f>IF(#REF!&gt;0,#REF!,"---")</f>
        <v>#REF!</v>
      </c>
    </row>
    <row r="72" spans="1:9" ht="45" x14ac:dyDescent="0.25">
      <c r="A72" s="68" t="str">
        <f>IF(zgłoszenia[[#This Row],[ID]]&gt;0,zgłoszenia[[#This Row],[Lp.]]&amp;" "&amp;zgłoszenia[[#This Row],[ID]]&amp;"
"&amp;zgłoszenia[[#This Row],[Nr kance- laryjny]]&amp;"/P/15","---")</f>
        <v>69 KŻ
1370/P/15</v>
      </c>
      <c r="B7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tymczasowa wiata handlowa 
gm. Mielno; ob.Sarbinowo; dz. Nr 363/1</v>
      </c>
      <c r="C72" s="45" t="str">
        <f>IF(zgłoszenia[[#This Row],[Rodzaj zgłoszenia]]&gt;0,zgłoszenia[[#This Row],[Rodzaj zgłoszenia]]," ")</f>
        <v>tymczasowy obiekt - art. 29 ust. 1, pkt 12</v>
      </c>
      <c r="D72" s="64" t="e">
        <f>IF(#REF!&gt;0,#REF!&amp;";
"&amp;#REF!," ")</f>
        <v>#REF!</v>
      </c>
      <c r="E72" s="69" t="e">
        <f>IF(zgłoszenia[BOŚ Znak sprawy]&gt;0,zgłoszenia[BOŚ Znak sprawy]&amp;"
( "&amp;#REF!&amp;" "&amp;"dni )"," ")</f>
        <v>#REF!</v>
      </c>
      <c r="F72" s="60">
        <f>IF(zgłoszenia[[#This Row],[Data wpływu wniosku]]&gt;0,zgłoszenia[[#This Row],[Data wpływu wniosku]]," ")</f>
        <v>42395</v>
      </c>
      <c r="G72" s="60">
        <f>IF(zgłoszenia[[#This Row],[Data zakończenia sprawy]]&gt;0,zgłoszenia[[#This Row],[Data zakończenia sprawy]]," ")</f>
        <v>42423</v>
      </c>
      <c r="H72" s="61" t="str">
        <f>IF(zgłoszenia[[#This Row],[Sposób zakończenia]]&gt;0,zgłoszenia[[#This Row],[Sposób zakończenia]]," ")</f>
        <v>brak sprzeciwu - zgłoszenie skuteczne</v>
      </c>
      <c r="I72" s="77" t="e">
        <f>IF(#REF!&gt;0,#REF!,"---")</f>
        <v>#REF!</v>
      </c>
    </row>
    <row r="73" spans="1:9" ht="45" x14ac:dyDescent="0.25">
      <c r="A73" s="68" t="str">
        <f>IF(zgłoszenia[[#This Row],[ID]]&gt;0,zgłoszenia[[#This Row],[Lp.]]&amp;" "&amp;zgłoszenia[[#This Row],[ID]]&amp;"
"&amp;zgłoszenia[[#This Row],[Nr kance- laryjny]]&amp;"/P/15","---")</f>
        <v>70 KŻ
1371/P/15</v>
      </c>
      <c r="B7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tymczasowa wiata handlowa 
gm. Mielno; ob.Sarbinowo; dz. Nr 363/1</v>
      </c>
      <c r="C73" s="45" t="str">
        <f>IF(zgłoszenia[[#This Row],[Rodzaj zgłoszenia]]&gt;0,zgłoszenia[[#This Row],[Rodzaj zgłoszenia]]," ")</f>
        <v>tymczasowy obiekt - art. 29 ust. 1, pkt 12</v>
      </c>
      <c r="D73" s="64" t="e">
        <f>IF(#REF!&gt;0,#REF!&amp;";
"&amp;#REF!," ")</f>
        <v>#REF!</v>
      </c>
      <c r="E73" s="69" t="e">
        <f>IF(zgłoszenia[BOŚ Znak sprawy]&gt;0,zgłoszenia[BOŚ Znak sprawy]&amp;"
( "&amp;#REF!&amp;" "&amp;"dni )"," ")</f>
        <v>#REF!</v>
      </c>
      <c r="F73" s="60">
        <f>IF(zgłoszenia[[#This Row],[Data wpływu wniosku]]&gt;0,zgłoszenia[[#This Row],[Data wpływu wniosku]]," ")</f>
        <v>42395</v>
      </c>
      <c r="G73" s="60">
        <f>IF(zgłoszenia[[#This Row],[Data zakończenia sprawy]]&gt;0,zgłoszenia[[#This Row],[Data zakończenia sprawy]]," ")</f>
        <v>42423</v>
      </c>
      <c r="H73" s="61" t="str">
        <f>IF(zgłoszenia[[#This Row],[Sposób zakończenia]]&gt;0,zgłoszenia[[#This Row],[Sposób zakończenia]]," ")</f>
        <v>brak sprzeciwu - zgłoszenie skuteczne</v>
      </c>
      <c r="I73" s="77" t="e">
        <f>IF(#REF!&gt;0,#REF!,"---")</f>
        <v>#REF!</v>
      </c>
    </row>
    <row r="74" spans="1:9" ht="30" x14ac:dyDescent="0.25">
      <c r="A74" s="68" t="str">
        <f>IF(zgłoszenia[[#This Row],[ID]]&gt;0,zgłoszenia[[#This Row],[Lp.]]&amp;" "&amp;zgłoszenia[[#This Row],[ID]]&amp;"
"&amp;zgłoszenia[[#This Row],[Nr kance- laryjny]]&amp;"/P/15","---")</f>
        <v>71 AS
1389/P/15</v>
      </c>
      <c r="B7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wod-kan 
gm. Świeszyno; ob.Niekłonice; dz. Nr 158/5</v>
      </c>
      <c r="C74" s="45" t="str">
        <f>IF(zgłoszenia[[#This Row],[Rodzaj zgłoszenia]]&gt;0,zgłoszenia[[#This Row],[Rodzaj zgłoszenia]]," ")</f>
        <v>budowa obiektu - art. 29 ust. 1</v>
      </c>
      <c r="D74" s="64" t="e">
        <f>IF(#REF!&gt;0,#REF!&amp;";
"&amp;#REF!," ")</f>
        <v>#REF!</v>
      </c>
      <c r="E74" s="69" t="e">
        <f>IF(zgłoszenia[BOŚ Znak sprawy]&gt;0,zgłoszenia[BOŚ Znak sprawy]&amp;"
( "&amp;#REF!&amp;" "&amp;"dni )"," ")</f>
        <v>#REF!</v>
      </c>
      <c r="F74" s="60">
        <f>IF(zgłoszenia[[#This Row],[Data wpływu wniosku]]&gt;0,zgłoszenia[[#This Row],[Data wpływu wniosku]]," ")</f>
        <v>42395</v>
      </c>
      <c r="G74" s="60" t="str">
        <f>IF(zgłoszenia[[#This Row],[Data zakończenia sprawy]]&gt;0,zgłoszenia[[#This Row],[Data zakończenia sprawy]]," ")</f>
        <v xml:space="preserve"> </v>
      </c>
      <c r="H74" s="61" t="str">
        <f>IF(zgłoszenia[[#This Row],[Sposób zakończenia]]&gt;0,zgłoszenia[[#This Row],[Sposób zakończenia]]," ")</f>
        <v>brak sprzeciwu - zgłoszenie skuteczne</v>
      </c>
      <c r="I74" s="77" t="e">
        <f>IF(#REF!&gt;0,#REF!,"---")</f>
        <v>#REF!</v>
      </c>
    </row>
    <row r="75" spans="1:9" ht="45" x14ac:dyDescent="0.25">
      <c r="A75" s="68" t="str">
        <f>IF(zgłoszenia[[#This Row],[ID]]&gt;0,zgłoszenia[[#This Row],[Lp.]]&amp;" "&amp;zgłoszenia[[#This Row],[ID]]&amp;"
"&amp;zgłoszenia[[#This Row],[Nr kance- laryjny]]&amp;"/P/15","---")</f>
        <v>72 AS
1397/P/15</v>
      </c>
      <c r="B7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dobudowanie przydomowego ganku 
gm. Polanów; ob.Polanów obr.2; dz. Nr 163/1</v>
      </c>
      <c r="C75" s="45" t="str">
        <f>IF(zgłoszenia[[#This Row],[Rodzaj zgłoszenia]]&gt;0,zgłoszenia[[#This Row],[Rodzaj zgłoszenia]]," ")</f>
        <v>roboty budowlane - art. 29 ust. 2</v>
      </c>
      <c r="D75" s="64" t="e">
        <f>IF(#REF!&gt;0,#REF!&amp;";
"&amp;#REF!," ")</f>
        <v>#REF!</v>
      </c>
      <c r="E75" s="69" t="e">
        <f>IF(zgłoszenia[BOŚ Znak sprawy]&gt;0,zgłoszenia[BOŚ Znak sprawy]&amp;"
( "&amp;#REF!&amp;" "&amp;"dni )"," ")</f>
        <v>#REF!</v>
      </c>
      <c r="F75" s="60">
        <f>IF(zgłoszenia[[#This Row],[Data wpływu wniosku]]&gt;0,zgłoszenia[[#This Row],[Data wpływu wniosku]]," ")</f>
        <v>42396</v>
      </c>
      <c r="G75" s="60">
        <f>IF(zgłoszenia[[#This Row],[Data zakończenia sprawy]]&gt;0,zgłoszenia[[#This Row],[Data zakończenia sprawy]]," ")</f>
        <v>42427</v>
      </c>
      <c r="H75" s="61" t="str">
        <f>IF(zgłoszenia[[#This Row],[Sposób zakończenia]]&gt;0,zgłoszenia[[#This Row],[Sposób zakończenia]]," ")</f>
        <v>brak sprzeciwu - zgłoszenie skuteczne</v>
      </c>
      <c r="I75" s="77" t="e">
        <f>IF(#REF!&gt;0,#REF!,"---")</f>
        <v>#REF!</v>
      </c>
    </row>
    <row r="76" spans="1:9" ht="60" x14ac:dyDescent="0.25">
      <c r="A76" s="68" t="str">
        <f>IF(zgłoszenia[[#This Row],[ID]]&gt;0,zgłoszenia[[#This Row],[Lp.]]&amp;" "&amp;zgłoszenia[[#This Row],[ID]]&amp;"
"&amp;zgłoszenia[[#This Row],[Nr kance- laryjny]]&amp;"/P/15","---")</f>
        <v>73 WŚ
1373/P/15</v>
      </c>
      <c r="B7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energetyczna 
gm. Mielno; ob.Mielenko; dz. Nr 51/4, 51/5, 42/21, 42/2, 41/2, 39/2, 38/2, 38/1, 33/5, 33/11</v>
      </c>
      <c r="C76" s="45" t="str">
        <f>IF(zgłoszenia[[#This Row],[Rodzaj zgłoszenia]]&gt;0,zgłoszenia[[#This Row],[Rodzaj zgłoszenia]]," ")</f>
        <v>sieci art.29 ust.1 pkt 19a</v>
      </c>
      <c r="D76" s="64" t="e">
        <f>IF(#REF!&gt;0,#REF!&amp;";
"&amp;#REF!," ")</f>
        <v>#REF!</v>
      </c>
      <c r="E76" s="69" t="e">
        <f>IF(zgłoszenia[BOŚ Znak sprawy]&gt;0,zgłoszenia[BOŚ Znak sprawy]&amp;"
( "&amp;#REF!&amp;" "&amp;"dni )"," ")</f>
        <v>#REF!</v>
      </c>
      <c r="F76" s="60">
        <f>IF(zgłoszenia[[#This Row],[Data wpływu wniosku]]&gt;0,zgłoszenia[[#This Row],[Data wpływu wniosku]]," ")</f>
        <v>42395</v>
      </c>
      <c r="G76" s="60">
        <f>IF(zgłoszenia[[#This Row],[Data zakończenia sprawy]]&gt;0,zgłoszenia[[#This Row],[Data zakończenia sprawy]]," ")</f>
        <v>42423</v>
      </c>
      <c r="H76" s="61" t="str">
        <f>IF(zgłoszenia[[#This Row],[Sposób zakończenia]]&gt;0,zgłoszenia[[#This Row],[Sposób zakończenia]]," ")</f>
        <v>brak sprzeciwu - zgłoszenie skuteczne</v>
      </c>
      <c r="I76" s="77" t="e">
        <f>IF(#REF!&gt;0,#REF!,"---")</f>
        <v>#REF!</v>
      </c>
    </row>
    <row r="77" spans="1:9" ht="45" x14ac:dyDescent="0.25">
      <c r="A77" s="68" t="str">
        <f>IF(zgłoszenia[[#This Row],[ID]]&gt;0,zgłoszenia[[#This Row],[Lp.]]&amp;" "&amp;zgłoszenia[[#This Row],[ID]]&amp;"
"&amp;zgłoszenia[[#This Row],[Nr kance- laryjny]]&amp;"/P/15","---")</f>
        <v>74 AS
1451/P/15</v>
      </c>
      <c r="B7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ob.Sieciemin; dz. Nr 139/2</v>
      </c>
      <c r="C77" s="45" t="str">
        <f>IF(zgłoszenia[[#This Row],[Rodzaj zgłoszenia]]&gt;0,zgłoszenia[[#This Row],[Rodzaj zgłoszenia]]," ")</f>
        <v>roboty budowlane - art. 29 ust. 2</v>
      </c>
      <c r="D77" s="64" t="e">
        <f>IF(#REF!&gt;0,#REF!&amp;";
"&amp;#REF!," ")</f>
        <v>#REF!</v>
      </c>
      <c r="E77" s="69" t="e">
        <f>IF(zgłoszenia[BOŚ Znak sprawy]&gt;0,zgłoszenia[BOŚ Znak sprawy]&amp;"
( "&amp;#REF!&amp;" "&amp;"dni )"," ")</f>
        <v>#REF!</v>
      </c>
      <c r="F77" s="60">
        <f>IF(zgłoszenia[[#This Row],[Data wpływu wniosku]]&gt;0,zgłoszenia[[#This Row],[Data wpływu wniosku]]," ")</f>
        <v>42396</v>
      </c>
      <c r="G77" s="60">
        <f>IF(zgłoszenia[[#This Row],[Data zakończenia sprawy]]&gt;0,zgłoszenia[[#This Row],[Data zakończenia sprawy]]," ")</f>
        <v>42427</v>
      </c>
      <c r="H77" s="61" t="str">
        <f>IF(zgłoszenia[[#This Row],[Sposób zakończenia]]&gt;0,zgłoszenia[[#This Row],[Sposób zakończenia]]," ")</f>
        <v>brak sprzeciwu - zgłoszenie skuteczne</v>
      </c>
      <c r="I77" s="77" t="e">
        <f>IF(#REF!&gt;0,#REF!,"---")</f>
        <v>#REF!</v>
      </c>
    </row>
    <row r="78" spans="1:9" ht="75" x14ac:dyDescent="0.25">
      <c r="A78" s="68" t="str">
        <f>IF(zgłoszenia[[#This Row],[ID]]&gt;0,zgłoszenia[[#This Row],[Lp.]]&amp;" "&amp;zgłoszenia[[#This Row],[ID]]&amp;"
"&amp;zgłoszenia[[#This Row],[Nr kance- laryjny]]&amp;"/P/15","---")</f>
        <v>75 AS
1433/P/15</v>
      </c>
      <c r="B7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awaryjnego odcinka linii napowietrznej 
gm. Polanów; ob.Grabowo; dz. Nr 77/13,77/21,177,77/23,178,798/1,250,112,265,114/7</v>
      </c>
      <c r="C78" s="45" t="str">
        <f>IF(zgłoszenia[[#This Row],[Rodzaj zgłoszenia]]&gt;0,zgłoszenia[[#This Row],[Rodzaj zgłoszenia]]," ")</f>
        <v>roboty budowlane - art. 29 ust. 2</v>
      </c>
      <c r="D78" s="64" t="e">
        <f>IF(#REF!&gt;0,#REF!&amp;";
"&amp;#REF!," ")</f>
        <v>#REF!</v>
      </c>
      <c r="E78" s="69" t="e">
        <f>IF(zgłoszenia[BOŚ Znak sprawy]&gt;0,zgłoszenia[BOŚ Znak sprawy]&amp;"
( "&amp;#REF!&amp;" "&amp;"dni )"," ")</f>
        <v>#REF!</v>
      </c>
      <c r="F78" s="60">
        <f>IF(zgłoszenia[[#This Row],[Data wpływu wniosku]]&gt;0,zgłoszenia[[#This Row],[Data wpływu wniosku]]," ")</f>
        <v>42396</v>
      </c>
      <c r="G78" s="60">
        <f>IF(zgłoszenia[[#This Row],[Data zakończenia sprawy]]&gt;0,zgłoszenia[[#This Row],[Data zakończenia sprawy]]," ")</f>
        <v>42427</v>
      </c>
      <c r="H78" s="61" t="str">
        <f>IF(zgłoszenia[[#This Row],[Sposób zakończenia]]&gt;0,zgłoszenia[[#This Row],[Sposób zakończenia]]," ")</f>
        <v>brak sprzeciwu - zgłoszenie skuteczne</v>
      </c>
      <c r="I78" s="77" t="e">
        <f>IF(#REF!&gt;0,#REF!,"---")</f>
        <v>#REF!</v>
      </c>
    </row>
    <row r="79" spans="1:9" ht="60" x14ac:dyDescent="0.25">
      <c r="A79" s="68" t="str">
        <f>IF(zgłoszenia[[#This Row],[ID]]&gt;0,zgłoszenia[[#This Row],[Lp.]]&amp;" "&amp;zgłoszenia[[#This Row],[ID]]&amp;"
"&amp;zgłoszenia[[#This Row],[Nr kance- laryjny]]&amp;"/P/15","---")</f>
        <v>76 WŚ
1476/P/15</v>
      </c>
      <c r="B7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basen kąpielowy 39 m2
basen kąpielowy 13 m2
budynek gosp. 6,25 m2 
gm. Mielno; ob.Chłopy; dz. Nr 324</v>
      </c>
      <c r="C79" s="45" t="str">
        <f>IF(zgłoszenia[[#This Row],[Rodzaj zgłoszenia]]&gt;0,zgłoszenia[[#This Row],[Rodzaj zgłoszenia]]," ")</f>
        <v>budowa obiektu - art. 29 ust. 1</v>
      </c>
      <c r="D79" s="64" t="e">
        <f>IF(#REF!&gt;0,#REF!&amp;";
"&amp;#REF!," ")</f>
        <v>#REF!</v>
      </c>
      <c r="E79" s="69" t="e">
        <f>IF(zgłoszenia[BOŚ Znak sprawy]&gt;0,zgłoszenia[BOŚ Znak sprawy]&amp;"
( "&amp;#REF!&amp;" "&amp;"dni )"," ")</f>
        <v>#REF!</v>
      </c>
      <c r="F79" s="60">
        <f>IF(zgłoszenia[[#This Row],[Data wpływu wniosku]]&gt;0,zgłoszenia[[#This Row],[Data wpływu wniosku]]," ")</f>
        <v>42396</v>
      </c>
      <c r="G79" s="60">
        <f>IF(zgłoszenia[[#This Row],[Data zakończenia sprawy]]&gt;0,zgłoszenia[[#This Row],[Data zakończenia sprawy]]," ")</f>
        <v>42424</v>
      </c>
      <c r="H79" s="61" t="str">
        <f>IF(zgłoszenia[[#This Row],[Sposób zakończenia]]&gt;0,zgłoszenia[[#This Row],[Sposób zakończenia]]," ")</f>
        <v>brak sprzeciwu - zgłoszenie skuteczne</v>
      </c>
      <c r="I79" s="77" t="e">
        <f>IF(#REF!&gt;0,#REF!,"---")</f>
        <v>#REF!</v>
      </c>
    </row>
    <row r="80" spans="1:9" ht="45" x14ac:dyDescent="0.25">
      <c r="A80" s="68" t="str">
        <f>IF(zgłoszenia[[#This Row],[ID]]&gt;0,zgłoszenia[[#This Row],[Lp.]]&amp;" "&amp;zgłoszenia[[#This Row],[ID]]&amp;"
"&amp;zgłoszenia[[#This Row],[Nr kance- laryjny]]&amp;"/P/15","---")</f>
        <v>77 IN
1595/P/15</v>
      </c>
      <c r="B8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Świeszyno; ob.Świeszyno; dz. Nr 233/11</v>
      </c>
      <c r="C80" s="45" t="str">
        <f>IF(zgłoszenia[[#This Row],[Rodzaj zgłoszenia]]&gt;0,zgłoszenia[[#This Row],[Rodzaj zgłoszenia]]," ")</f>
        <v>budowa obiektu - art. 29 ust. 1</v>
      </c>
      <c r="D80" s="64" t="e">
        <f>IF(#REF!&gt;0,#REF!&amp;";
"&amp;#REF!," ")</f>
        <v>#REF!</v>
      </c>
      <c r="E80" s="69" t="e">
        <f>IF(zgłoszenia[BOŚ Znak sprawy]&gt;0,zgłoszenia[BOŚ Znak sprawy]&amp;"
( "&amp;#REF!&amp;" "&amp;"dni )"," ")</f>
        <v>#REF!</v>
      </c>
      <c r="F80" s="60">
        <f>IF(zgłoszenia[[#This Row],[Data wpływu wniosku]]&gt;0,zgłoszenia[[#This Row],[Data wpływu wniosku]]," ")</f>
        <v>42398</v>
      </c>
      <c r="G80" s="60">
        <f>IF(zgłoszenia[[#This Row],[Data zakończenia sprawy]]&gt;0,zgłoszenia[[#This Row],[Data zakończenia sprawy]]," ")</f>
        <v>42416</v>
      </c>
      <c r="H80" s="61" t="str">
        <f>IF(zgłoszenia[[#This Row],[Sposób zakończenia]]&gt;0,zgłoszenia[[#This Row],[Sposób zakończenia]]," ")</f>
        <v>brak sprzeciwu - zgłoszenie skuteczne</v>
      </c>
      <c r="I80" s="77" t="e">
        <f>IF(#REF!&gt;0,#REF!,"---")</f>
        <v>#REF!</v>
      </c>
    </row>
    <row r="81" spans="1:9" ht="45" x14ac:dyDescent="0.25">
      <c r="A81" s="68" t="str">
        <f>IF(zgłoszenia[[#This Row],[ID]]&gt;0,zgłoszenia[[#This Row],[Lp.]]&amp;" "&amp;zgłoszenia[[#This Row],[ID]]&amp;"
"&amp;zgłoszenia[[#This Row],[Nr kance- laryjny]]&amp;"/P/15","---")</f>
        <v>78 KŻ
1625/P/15</v>
      </c>
      <c r="B8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budynku  
gm. Mielno; ob.Mielno; dz. Nr 39/21</v>
      </c>
      <c r="C81" s="45" t="str">
        <f>IF(zgłoszenia[[#This Row],[Rodzaj zgłoszenia]]&gt;0,zgłoszenia[[#This Row],[Rodzaj zgłoszenia]]," ")</f>
        <v>roboty budowlane - art. 29 ust. 2</v>
      </c>
      <c r="D81" s="64" t="e">
        <f>IF(#REF!&gt;0,#REF!&amp;";
"&amp;#REF!," ")</f>
        <v>#REF!</v>
      </c>
      <c r="E81" s="69" t="e">
        <f>IF(zgłoszenia[BOŚ Znak sprawy]&gt;0,zgłoszenia[BOŚ Znak sprawy]&amp;"
( "&amp;#REF!&amp;" "&amp;"dni )"," ")</f>
        <v>#REF!</v>
      </c>
      <c r="F81" s="60">
        <f>IF(zgłoszenia[[#This Row],[Data wpływu wniosku]]&gt;0,zgłoszenia[[#This Row],[Data wpływu wniosku]]," ")</f>
        <v>42398</v>
      </c>
      <c r="G81" s="60">
        <f>IF(zgłoszenia[[#This Row],[Data zakończenia sprawy]]&gt;0,zgłoszenia[[#This Row],[Data zakończenia sprawy]]," ")</f>
        <v>42426</v>
      </c>
      <c r="H81" s="61" t="str">
        <f>IF(zgłoszenia[[#This Row],[Sposób zakończenia]]&gt;0,zgłoszenia[[#This Row],[Sposób zakończenia]]," ")</f>
        <v>brak sprzeciwu - zgłoszenie skuteczne</v>
      </c>
      <c r="I81" s="77" t="e">
        <f>IF(#REF!&gt;0,#REF!,"---")</f>
        <v>#REF!</v>
      </c>
    </row>
    <row r="82" spans="1:9" ht="30" x14ac:dyDescent="0.25">
      <c r="A82" s="68" t="str">
        <f>IF(zgłoszenia[[#This Row],[ID]]&gt;0,zgłoszenia[[#This Row],[Lp.]]&amp;" "&amp;zgłoszenia[[#This Row],[ID]]&amp;"
"&amp;zgłoszenia[[#This Row],[Nr kance- laryjny]]&amp;"/P/15","---")</f>
        <v>79 AA
1649/P/15</v>
      </c>
      <c r="B8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gospdoarczy  
gm. Sianów; ob.Węgorzewo ; dz. Nr 548</v>
      </c>
      <c r="C82" s="45" t="str">
        <f>IF(zgłoszenia[[#This Row],[Rodzaj zgłoszenia]]&gt;0,zgłoszenia[[#This Row],[Rodzaj zgłoszenia]]," ")</f>
        <v>budowa obiektu - art. 29 ust. 1</v>
      </c>
      <c r="D82" s="64" t="e">
        <f>IF(#REF!&gt;0,#REF!&amp;";
"&amp;#REF!," ")</f>
        <v>#REF!</v>
      </c>
      <c r="E82" s="69" t="e">
        <f>IF(zgłoszenia[BOŚ Znak sprawy]&gt;0,zgłoszenia[BOŚ Znak sprawy]&amp;"
( "&amp;#REF!&amp;" "&amp;"dni )"," ")</f>
        <v>#REF!</v>
      </c>
      <c r="F82" s="60">
        <f>IF(zgłoszenia[[#This Row],[Data wpływu wniosku]]&gt;0,zgłoszenia[[#This Row],[Data wpływu wniosku]]," ")</f>
        <v>42398</v>
      </c>
      <c r="G82" s="60">
        <f>IF(zgłoszenia[[#This Row],[Data zakończenia sprawy]]&gt;0,zgłoszenia[[#This Row],[Data zakończenia sprawy]]," ")</f>
        <v>42415</v>
      </c>
      <c r="H82" s="61" t="str">
        <f>IF(zgłoszenia[[#This Row],[Sposób zakończenia]]&gt;0,zgłoszenia[[#This Row],[Sposób zakończenia]]," ")</f>
        <v>brak sprzeciwu - zgłoszenie skuteczne</v>
      </c>
      <c r="I82" s="77" t="e">
        <f>IF(#REF!&gt;0,#REF!,"---")</f>
        <v>#REF!</v>
      </c>
    </row>
    <row r="83" spans="1:9" ht="30" x14ac:dyDescent="0.25">
      <c r="A83" s="68" t="str">
        <f>IF(zgłoszenia[[#This Row],[ID]]&gt;0,zgłoszenia[[#This Row],[Lp.]]&amp;" "&amp;zgłoszenia[[#This Row],[ID]]&amp;"
"&amp;zgłoszenia[[#This Row],[Nr kance- laryjny]]&amp;"/P/15","---")</f>
        <v>80 KŻ
1664/P/15</v>
      </c>
      <c r="B8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123/9</v>
      </c>
      <c r="C83" s="45" t="str">
        <f>IF(zgłoszenia[[#This Row],[Rodzaj zgłoszenia]]&gt;0,zgłoszenia[[#This Row],[Rodzaj zgłoszenia]]," ")</f>
        <v>jednorodzinne art.29 ust.1 pkt 1a</v>
      </c>
      <c r="D83" s="64" t="e">
        <f>IF(#REF!&gt;0,#REF!&amp;";
"&amp;#REF!," ")</f>
        <v>#REF!</v>
      </c>
      <c r="E83" s="69" t="e">
        <f>IF(zgłoszenia[BOŚ Znak sprawy]&gt;0,zgłoszenia[BOŚ Znak sprawy]&amp;"
( "&amp;#REF!&amp;" "&amp;"dni )"," ")</f>
        <v>#REF!</v>
      </c>
      <c r="F83" s="60">
        <f>IF(zgłoszenia[[#This Row],[Data wpływu wniosku]]&gt;0,zgłoszenia[[#This Row],[Data wpływu wniosku]]," ")</f>
        <v>42398</v>
      </c>
      <c r="G83" s="60">
        <f>IF(zgłoszenia[[#This Row],[Data zakończenia sprawy]]&gt;0,zgłoszenia[[#This Row],[Data zakończenia sprawy]]," ")</f>
        <v>42437</v>
      </c>
      <c r="H83" s="61" t="str">
        <f>IF(zgłoszenia[[#This Row],[Sposób zakończenia]]&gt;0,zgłoszenia[[#This Row],[Sposób zakończenia]]," ")</f>
        <v>brak sprzeciwu - zgłoszenie skuteczne</v>
      </c>
      <c r="I83" s="77" t="e">
        <f>IF(#REF!&gt;0,#REF!,"---")</f>
        <v>#REF!</v>
      </c>
    </row>
    <row r="84" spans="1:9" ht="45" x14ac:dyDescent="0.25">
      <c r="A84" s="68" t="str">
        <f>IF(zgłoszenia[[#This Row],[ID]]&gt;0,zgłoszenia[[#This Row],[Lp.]]&amp;" "&amp;zgłoszenia[[#This Row],[ID]]&amp;"
"&amp;zgłoszenia[[#This Row],[Nr kance- laryjny]]&amp;"/P/15","---")</f>
        <v>81 WŚ
1728/P/15</v>
      </c>
      <c r="B8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energetyczne 
gm. Będzino; ob.Będzino; dz. Nr 44/10, 61, 76/7</v>
      </c>
      <c r="C84" s="45" t="str">
        <f>IF(zgłoszenia[[#This Row],[Rodzaj zgłoszenia]]&gt;0,zgłoszenia[[#This Row],[Rodzaj zgłoszenia]]," ")</f>
        <v>budowa obiektu - art. 29 ust. 1</v>
      </c>
      <c r="D84" s="64" t="e">
        <f>IF(#REF!&gt;0,#REF!&amp;";
"&amp;#REF!," ")</f>
        <v>#REF!</v>
      </c>
      <c r="E84" s="69" t="e">
        <f>IF(zgłoszenia[BOŚ Znak sprawy]&gt;0,zgłoszenia[BOŚ Znak sprawy]&amp;"
( "&amp;#REF!&amp;" "&amp;"dni )"," ")</f>
        <v>#REF!</v>
      </c>
      <c r="F84" s="60">
        <f>IF(zgłoszenia[[#This Row],[Data wpływu wniosku]]&gt;0,zgłoszenia[[#This Row],[Data wpływu wniosku]]," ")</f>
        <v>42401</v>
      </c>
      <c r="G84" s="60">
        <f>IF(zgłoszenia[[#This Row],[Data zakończenia sprawy]]&gt;0,zgłoszenia[[#This Row],[Data zakończenia sprawy]]," ")</f>
        <v>42426</v>
      </c>
      <c r="H84" s="61" t="str">
        <f>IF(zgłoszenia[[#This Row],[Sposób zakończenia]]&gt;0,zgłoszenia[[#This Row],[Sposób zakończenia]]," ")</f>
        <v>brak sprzeciwu - zgłoszenie skuteczne</v>
      </c>
      <c r="I84" s="77" t="e">
        <f>IF(#REF!&gt;0,#REF!,"---")</f>
        <v>#REF!</v>
      </c>
    </row>
    <row r="85" spans="1:9" ht="45" x14ac:dyDescent="0.25">
      <c r="A85" s="68" t="str">
        <f>IF(zgłoszenia[[#This Row],[ID]]&gt;0,zgłoszenia[[#This Row],[Lp.]]&amp;" "&amp;zgłoszenia[[#This Row],[ID]]&amp;"
"&amp;zgłoszenia[[#This Row],[Nr kance- laryjny]]&amp;"/P/15","---")</f>
        <v>82 AŁ
1722/P/15</v>
      </c>
      <c r="B8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mała architektura 
gm. Świeszyno; ob.Zegrze Pomorskie; dz. Nr 232</v>
      </c>
      <c r="C85" s="45" t="str">
        <f>IF(zgłoszenia[[#This Row],[Rodzaj zgłoszenia]]&gt;0,zgłoszenia[[#This Row],[Rodzaj zgłoszenia]]," ")</f>
        <v>budowa obiektu - art. 29 ust. 1</v>
      </c>
      <c r="D85" s="64" t="e">
        <f>IF(#REF!&gt;0,#REF!&amp;";
"&amp;#REF!," ")</f>
        <v>#REF!</v>
      </c>
      <c r="E85" s="69" t="e">
        <f>IF(zgłoszenia[BOŚ Znak sprawy]&gt;0,zgłoszenia[BOŚ Znak sprawy]&amp;"
( "&amp;#REF!&amp;" "&amp;"dni )"," ")</f>
        <v>#REF!</v>
      </c>
      <c r="F85" s="60">
        <f>IF(zgłoszenia[[#This Row],[Data wpływu wniosku]]&gt;0,zgłoszenia[[#This Row],[Data wpływu wniosku]]," ")</f>
        <v>42401</v>
      </c>
      <c r="G85" s="60">
        <f>IF(zgłoszenia[[#This Row],[Data zakończenia sprawy]]&gt;0,zgłoszenia[[#This Row],[Data zakończenia sprawy]]," ")</f>
        <v>42418</v>
      </c>
      <c r="H85" s="61" t="str">
        <f>IF(zgłoszenia[[#This Row],[Sposób zakończenia]]&gt;0,zgłoszenia[[#This Row],[Sposób zakończenia]]," ")</f>
        <v>brak sprzeciwu - zgłoszenie skuteczne</v>
      </c>
      <c r="I85" s="77" t="e">
        <f>IF(#REF!&gt;0,#REF!,"---")</f>
        <v>#REF!</v>
      </c>
    </row>
    <row r="86" spans="1:9" ht="30" x14ac:dyDescent="0.25">
      <c r="A86" s="68" t="str">
        <f>IF(zgłoszenia[[#This Row],[ID]]&gt;0,zgłoszenia[[#This Row],[Lp.]]&amp;" "&amp;zgłoszenia[[#This Row],[ID]]&amp;"
"&amp;zgłoszenia[[#This Row],[Nr kance- laryjny]]&amp;"/P/15","---")</f>
        <v>83 AŁ
1723/P/15</v>
      </c>
      <c r="B8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mała architektura 
gm. Świeszyno; ob.Strzekęcino; dz. Nr 16/31</v>
      </c>
      <c r="C86" s="45" t="str">
        <f>IF(zgłoszenia[[#This Row],[Rodzaj zgłoszenia]]&gt;0,zgłoszenia[[#This Row],[Rodzaj zgłoszenia]]," ")</f>
        <v>budowa obiektu - art. 29 ust. 1</v>
      </c>
      <c r="D86" s="64" t="e">
        <f>IF(#REF!&gt;0,#REF!&amp;";
"&amp;#REF!," ")</f>
        <v>#REF!</v>
      </c>
      <c r="E86" s="69" t="e">
        <f>IF(zgłoszenia[BOŚ Znak sprawy]&gt;0,zgłoszenia[BOŚ Znak sprawy]&amp;"
( "&amp;#REF!&amp;" "&amp;"dni )"," ")</f>
        <v>#REF!</v>
      </c>
      <c r="F86" s="60">
        <f>IF(zgłoszenia[[#This Row],[Data wpływu wniosku]]&gt;0,zgłoszenia[[#This Row],[Data wpływu wniosku]]," ")</f>
        <v>42401</v>
      </c>
      <c r="G86" s="60">
        <f>IF(zgłoszenia[[#This Row],[Data zakończenia sprawy]]&gt;0,zgłoszenia[[#This Row],[Data zakończenia sprawy]]," ")</f>
        <v>42418</v>
      </c>
      <c r="H86" s="61" t="str">
        <f>IF(zgłoszenia[[#This Row],[Sposób zakończenia]]&gt;0,zgłoszenia[[#This Row],[Sposób zakończenia]]," ")</f>
        <v>brak sprzeciwu - zgłoszenie skuteczne</v>
      </c>
      <c r="I86" s="77" t="e">
        <f>IF(#REF!&gt;0,#REF!,"---")</f>
        <v>#REF!</v>
      </c>
    </row>
    <row r="87" spans="1:9" ht="30" x14ac:dyDescent="0.25">
      <c r="A87" s="68" t="str">
        <f>IF(zgłoszenia[[#This Row],[ID]]&gt;0,zgłoszenia[[#This Row],[Lp.]]&amp;" "&amp;zgłoszenia[[#This Row],[ID]]&amp;"
"&amp;zgłoszenia[[#This Row],[Nr kance- laryjny]]&amp;"/P/15","---")</f>
        <v>84 AŁ
1724/P/15</v>
      </c>
      <c r="B8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mała architektura 
gm. Świeszyno; ob.Strzekęcino; dz. Nr 17/3</v>
      </c>
      <c r="C87" s="45" t="str">
        <f>IF(zgłoszenia[[#This Row],[Rodzaj zgłoszenia]]&gt;0,zgłoszenia[[#This Row],[Rodzaj zgłoszenia]]," ")</f>
        <v>budowa obiektu - art. 29 ust. 1</v>
      </c>
      <c r="D87" s="64" t="e">
        <f>IF(#REF!&gt;0,#REF!&amp;";
"&amp;#REF!," ")</f>
        <v>#REF!</v>
      </c>
      <c r="E87" s="69" t="e">
        <f>IF(zgłoszenia[BOŚ Znak sprawy]&gt;0,zgłoszenia[BOŚ Znak sprawy]&amp;"
( "&amp;#REF!&amp;" "&amp;"dni )"," ")</f>
        <v>#REF!</v>
      </c>
      <c r="F87" s="60">
        <f>IF(zgłoszenia[[#This Row],[Data wpływu wniosku]]&gt;0,zgłoszenia[[#This Row],[Data wpływu wniosku]]," ")</f>
        <v>42401</v>
      </c>
      <c r="G87" s="60">
        <f>IF(zgłoszenia[[#This Row],[Data zakończenia sprawy]]&gt;0,zgłoszenia[[#This Row],[Data zakończenia sprawy]]," ")</f>
        <v>42418</v>
      </c>
      <c r="H87" s="61" t="str">
        <f>IF(zgłoszenia[[#This Row],[Sposób zakończenia]]&gt;0,zgłoszenia[[#This Row],[Sposób zakończenia]]," ")</f>
        <v>brak sprzeciwu - zgłoszenie skuteczne</v>
      </c>
      <c r="I87" s="77" t="e">
        <f>IF(#REF!&gt;0,#REF!,"---")</f>
        <v>#REF!</v>
      </c>
    </row>
    <row r="88" spans="1:9" ht="30" x14ac:dyDescent="0.25">
      <c r="A88" s="68" t="str">
        <f>IF(zgłoszenia[[#This Row],[ID]]&gt;0,zgłoszenia[[#This Row],[Lp.]]&amp;" "&amp;zgłoszenia[[#This Row],[ID]]&amp;"
"&amp;zgłoszenia[[#This Row],[Nr kance- laryjny]]&amp;"/P/15","---")</f>
        <v>85 AŁ
1725/P/15</v>
      </c>
      <c r="B8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mała architektura 
gm. Świeszyno; ob.Niedalino; dz. Nr 239</v>
      </c>
      <c r="C88" s="45" t="str">
        <f>IF(zgłoszenia[[#This Row],[Rodzaj zgłoszenia]]&gt;0,zgłoszenia[[#This Row],[Rodzaj zgłoszenia]]," ")</f>
        <v>budowa obiektu - art. 29 ust. 1</v>
      </c>
      <c r="D88" s="64" t="e">
        <f>IF(#REF!&gt;0,#REF!&amp;";
"&amp;#REF!," ")</f>
        <v>#REF!</v>
      </c>
      <c r="E88" s="69" t="e">
        <f>IF(zgłoszenia[BOŚ Znak sprawy]&gt;0,zgłoszenia[BOŚ Znak sprawy]&amp;"
( "&amp;#REF!&amp;" "&amp;"dni )"," ")</f>
        <v>#REF!</v>
      </c>
      <c r="F88" s="60">
        <f>IF(zgłoszenia[[#This Row],[Data wpływu wniosku]]&gt;0,zgłoszenia[[#This Row],[Data wpływu wniosku]]," ")</f>
        <v>42401</v>
      </c>
      <c r="G88" s="60">
        <f>IF(zgłoszenia[[#This Row],[Data zakończenia sprawy]]&gt;0,zgłoszenia[[#This Row],[Data zakończenia sprawy]]," ")</f>
        <v>42419</v>
      </c>
      <c r="H88" s="61" t="str">
        <f>IF(zgłoszenia[[#This Row],[Sposób zakończenia]]&gt;0,zgłoszenia[[#This Row],[Sposób zakończenia]]," ")</f>
        <v>brak sprzeciwu - zgłoszenie skuteczne</v>
      </c>
      <c r="I88" s="77" t="e">
        <f>IF(#REF!&gt;0,#REF!,"---")</f>
        <v>#REF!</v>
      </c>
    </row>
    <row r="89" spans="1:9" ht="45" x14ac:dyDescent="0.25">
      <c r="A89" s="68" t="str">
        <f>IF(zgłoszenia[[#This Row],[ID]]&gt;0,zgłoszenia[[#This Row],[Lp.]]&amp;" "&amp;zgłoszenia[[#This Row],[ID]]&amp;"
"&amp;zgłoszenia[[#This Row],[Nr kance- laryjny]]&amp;"/P/15","---")</f>
        <v>86 ŁD
1719/P/15</v>
      </c>
      <c r="B8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dachu na budynku mieszkalnym 
gm. Biesiekierz; ob.Biesiekierz; dz. Nr 7/3</v>
      </c>
      <c r="C89" s="45" t="str">
        <f>IF(zgłoszenia[[#This Row],[Rodzaj zgłoszenia]]&gt;0,zgłoszenia[[#This Row],[Rodzaj zgłoszenia]]," ")</f>
        <v>roboty budowlane - art. 29 ust. 2</v>
      </c>
      <c r="D89" s="64" t="e">
        <f>IF(#REF!&gt;0,#REF!&amp;";
"&amp;#REF!," ")</f>
        <v>#REF!</v>
      </c>
      <c r="E89" s="69" t="e">
        <f>IF(zgłoszenia[BOŚ Znak sprawy]&gt;0,zgłoszenia[BOŚ Znak sprawy]&amp;"
( "&amp;#REF!&amp;" "&amp;"dni )"," ")</f>
        <v>#REF!</v>
      </c>
      <c r="F89" s="60">
        <f>IF(zgłoszenia[[#This Row],[Data wpływu wniosku]]&gt;0,zgłoszenia[[#This Row],[Data wpływu wniosku]]," ")</f>
        <v>42401</v>
      </c>
      <c r="G89" s="60">
        <f>IF(zgłoszenia[[#This Row],[Data zakończenia sprawy]]&gt;0,zgłoszenia[[#This Row],[Data zakończenia sprawy]]," ")</f>
        <v>42403</v>
      </c>
      <c r="H89" s="61" t="str">
        <f>IF(zgłoszenia[[#This Row],[Sposób zakończenia]]&gt;0,zgłoszenia[[#This Row],[Sposób zakończenia]]," ")</f>
        <v>decyzja umorzenie</v>
      </c>
      <c r="I89" s="77" t="e">
        <f>IF(#REF!&gt;0,#REF!,"---")</f>
        <v>#REF!</v>
      </c>
    </row>
    <row r="90" spans="1:9" ht="45" x14ac:dyDescent="0.25">
      <c r="A90" s="68" t="str">
        <f>IF(zgłoszenia[[#This Row],[ID]]&gt;0,zgłoszenia[[#This Row],[Lp.]]&amp;" "&amp;zgłoszenia[[#This Row],[ID]]&amp;"
"&amp;zgłoszenia[[#This Row],[Nr kance- laryjny]]&amp;"/P/15","---")</f>
        <v>87 AS
1721/P/15</v>
      </c>
      <c r="B9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mieszkalnegho jednorodzinnego  
gm. Sianów; ob.Węgorzewo ; dz. Nr 87/2</v>
      </c>
      <c r="C90" s="45" t="str">
        <f>IF(zgłoszenia[[#This Row],[Rodzaj zgłoszenia]]&gt;0,zgłoszenia[[#This Row],[Rodzaj zgłoszenia]]," ")</f>
        <v>rozbiórka obiektu - art. 31</v>
      </c>
      <c r="D90" s="64" t="e">
        <f>IF(#REF!&gt;0,#REF!&amp;";
"&amp;#REF!," ")</f>
        <v>#REF!</v>
      </c>
      <c r="E90" s="69" t="e">
        <f>IF(zgłoszenia[BOŚ Znak sprawy]&gt;0,zgłoszenia[BOŚ Znak sprawy]&amp;"
( "&amp;#REF!&amp;" "&amp;"dni )"," ")</f>
        <v>#REF!</v>
      </c>
      <c r="F90" s="60">
        <f>IF(zgłoszenia[[#This Row],[Data wpływu wniosku]]&gt;0,zgłoszenia[[#This Row],[Data wpływu wniosku]]," ")</f>
        <v>42401</v>
      </c>
      <c r="G90" s="60">
        <f>IF(zgłoszenia[[#This Row],[Data zakończenia sprawy]]&gt;0,zgłoszenia[[#This Row],[Data zakończenia sprawy]]," ")</f>
        <v>42428</v>
      </c>
      <c r="H90" s="61" t="str">
        <f>IF(zgłoszenia[[#This Row],[Sposób zakończenia]]&gt;0,zgłoszenia[[#This Row],[Sposób zakończenia]]," ")</f>
        <v>brak sprzeciwu - zgłoszenie skuteczne</v>
      </c>
      <c r="I90" s="77" t="e">
        <f>IF(#REF!&gt;0,#REF!,"---")</f>
        <v>#REF!</v>
      </c>
    </row>
    <row r="91" spans="1:9" ht="30" x14ac:dyDescent="0.25">
      <c r="A91" s="68" t="str">
        <f>IF(zgłoszenia[[#This Row],[ID]]&gt;0,zgłoszenia[[#This Row],[Lp.]]&amp;" "&amp;zgłoszenia[[#This Row],[ID]]&amp;"
"&amp;zgłoszenia[[#This Row],[Nr kance- laryjny]]&amp;"/P/15","---")</f>
        <v>88 KŻ
1713/P/15</v>
      </c>
      <c r="B9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odwiert studni, zbiornika bezodpływowy 
gm. Mielno; ob.Sarbinowo; dz. Nr 25/13</v>
      </c>
      <c r="C91" s="45" t="str">
        <f>IF(zgłoszenia[[#This Row],[Rodzaj zgłoszenia]]&gt;0,zgłoszenia[[#This Row],[Rodzaj zgłoszenia]]," ")</f>
        <v>budowa obiektu - art. 29 ust. 1</v>
      </c>
      <c r="D91" s="64" t="e">
        <f>IF(#REF!&gt;0,#REF!&amp;";
"&amp;#REF!," ")</f>
        <v>#REF!</v>
      </c>
      <c r="E91" s="69" t="e">
        <f>IF(zgłoszenia[BOŚ Znak sprawy]&gt;0,zgłoszenia[BOŚ Znak sprawy]&amp;"
( "&amp;#REF!&amp;" "&amp;"dni )"," ")</f>
        <v>#REF!</v>
      </c>
      <c r="F91" s="60">
        <f>IF(zgłoszenia[[#This Row],[Data wpływu wniosku]]&gt;0,zgłoszenia[[#This Row],[Data wpływu wniosku]]," ")</f>
        <v>42401</v>
      </c>
      <c r="G91" s="60">
        <f>IF(zgłoszenia[[#This Row],[Data zakończenia sprawy]]&gt;0,zgłoszenia[[#This Row],[Data zakończenia sprawy]]," ")</f>
        <v>42444</v>
      </c>
      <c r="H91" s="61" t="str">
        <f>IF(zgłoszenia[[#This Row],[Sposób zakończenia]]&gt;0,zgłoszenia[[#This Row],[Sposób zakończenia]]," ")</f>
        <v>brak sprzeciwu - zgłoszenie skuteczne</v>
      </c>
      <c r="I91" s="77" t="e">
        <f>IF(#REF!&gt;0,#REF!,"---")</f>
        <v>#REF!</v>
      </c>
    </row>
    <row r="92" spans="1:9" ht="45" x14ac:dyDescent="0.25">
      <c r="A92" s="68" t="str">
        <f>IF(zgłoszenia[[#This Row],[ID]]&gt;0,zgłoszenia[[#This Row],[Lp.]]&amp;" "&amp;zgłoszenia[[#This Row],[ID]]&amp;"
"&amp;zgłoszenia[[#This Row],[Nr kance- laryjny]]&amp;"/P/15","---")</f>
        <v>89 KŻ
1803/P/15</v>
      </c>
      <c r="B9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tymczasowa wiata - ogródek gastronomiczny 
gm. Mielno; ob.Mielno; dz. Nr 824</v>
      </c>
      <c r="C92" s="45" t="str">
        <f>IF(zgłoszenia[[#This Row],[Rodzaj zgłoszenia]]&gt;0,zgłoszenia[[#This Row],[Rodzaj zgłoszenia]]," ")</f>
        <v>tymczasowy obiekt - art. 29 ust. 1, pkt 12</v>
      </c>
      <c r="D92" s="64" t="e">
        <f>IF(#REF!&gt;0,#REF!&amp;";
"&amp;#REF!," ")</f>
        <v>#REF!</v>
      </c>
      <c r="E92" s="69" t="e">
        <f>IF(zgłoszenia[BOŚ Znak sprawy]&gt;0,zgłoszenia[BOŚ Znak sprawy]&amp;"
( "&amp;#REF!&amp;" "&amp;"dni )"," ")</f>
        <v>#REF!</v>
      </c>
      <c r="F92" s="60">
        <f>IF(zgłoszenia[[#This Row],[Data wpływu wniosku]]&gt;0,zgłoszenia[[#This Row],[Data wpływu wniosku]]," ")</f>
        <v>42402</v>
      </c>
      <c r="G92" s="60">
        <f>IF(zgłoszenia[[#This Row],[Data zakończenia sprawy]]&gt;0,zgłoszenia[[#This Row],[Data zakończenia sprawy]]," ")</f>
        <v>42443</v>
      </c>
      <c r="H92" s="61" t="str">
        <f>IF(zgłoszenia[[#This Row],[Sposób zakończenia]]&gt;0,zgłoszenia[[#This Row],[Sposób zakończenia]]," ")</f>
        <v>brak sprzeciwu - zgłoszenie skuteczne</v>
      </c>
      <c r="I92" s="77" t="e">
        <f>IF(#REF!&gt;0,#REF!,"---")</f>
        <v>#REF!</v>
      </c>
    </row>
    <row r="93" spans="1:9" ht="45" x14ac:dyDescent="0.25">
      <c r="A93" s="68" t="str">
        <f>IF(zgłoszenia[[#This Row],[ID]]&gt;0,zgłoszenia[[#This Row],[Lp.]]&amp;" "&amp;zgłoszenia[[#This Row],[ID]]&amp;"
"&amp;zgłoszenia[[#This Row],[Nr kance- laryjny]]&amp;"/P/15","---")</f>
        <v>90 ŁD
1804/P/15</v>
      </c>
      <c r="B9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drogi powiatowej 
gm. Biesiekierz; ob.Kotłowo; dz. Nr 17/3</v>
      </c>
      <c r="C93" s="45" t="str">
        <f>IF(zgłoszenia[[#This Row],[Rodzaj zgłoszenia]]&gt;0,zgłoszenia[[#This Row],[Rodzaj zgłoszenia]]," ")</f>
        <v>roboty budowlane - art. 29 ust. 2</v>
      </c>
      <c r="D93" s="64" t="e">
        <f>IF(#REF!&gt;0,#REF!&amp;";
"&amp;#REF!," ")</f>
        <v>#REF!</v>
      </c>
      <c r="E93" s="69" t="e">
        <f>IF(zgłoszenia[BOŚ Znak sprawy]&gt;0,zgłoszenia[BOŚ Znak sprawy]&amp;"
( "&amp;#REF!&amp;" "&amp;"dni )"," ")</f>
        <v>#REF!</v>
      </c>
      <c r="F93" s="60">
        <f>IF(zgłoszenia[[#This Row],[Data wpływu wniosku]]&gt;0,zgłoszenia[[#This Row],[Data wpływu wniosku]]," ")</f>
        <v>42402</v>
      </c>
      <c r="G93" s="60">
        <f>IF(zgłoszenia[[#This Row],[Data zakończenia sprawy]]&gt;0,zgłoszenia[[#This Row],[Data zakończenia sprawy]]," ")</f>
        <v>42429</v>
      </c>
      <c r="H93" s="61" t="str">
        <f>IF(zgłoszenia[[#This Row],[Sposób zakończenia]]&gt;0,zgłoszenia[[#This Row],[Sposób zakończenia]]," ")</f>
        <v>brak sprzeciwu - zgłoszenie skuteczne</v>
      </c>
      <c r="I93" s="77" t="e">
        <f>IF(#REF!&gt;0,#REF!,"---")</f>
        <v>#REF!</v>
      </c>
    </row>
    <row r="94" spans="1:9" ht="45" x14ac:dyDescent="0.25">
      <c r="A94" s="68" t="str">
        <f>IF(zgłoszenia[[#This Row],[ID]]&gt;0,zgłoszenia[[#This Row],[Lp.]]&amp;" "&amp;zgłoszenia[[#This Row],[ID]]&amp;"
"&amp;zgłoszenia[[#This Row],[Nr kance- laryjny]]&amp;"/P/15","---")</f>
        <v>91 KŻ
1714/P/16/P/15</v>
      </c>
      <c r="B9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odwiert studni, zbiornika bezodpływowy 
gm. Mielno; ob.Sarbinowo; dz. Nr 25/12</v>
      </c>
      <c r="C94" s="45" t="str">
        <f>IF(zgłoszenia[[#This Row],[Rodzaj zgłoszenia]]&gt;0,zgłoszenia[[#This Row],[Rodzaj zgłoszenia]]," ")</f>
        <v>budowa obiektu - art. 29 ust. 1</v>
      </c>
      <c r="D94" s="64" t="e">
        <f>IF(#REF!&gt;0,#REF!&amp;";
"&amp;#REF!," ")</f>
        <v>#REF!</v>
      </c>
      <c r="E94" s="69" t="e">
        <f>IF(zgłoszenia[BOŚ Znak sprawy]&gt;0,zgłoszenia[BOŚ Znak sprawy]&amp;"
( "&amp;#REF!&amp;" "&amp;"dni )"," ")</f>
        <v>#REF!</v>
      </c>
      <c r="F94" s="60">
        <f>IF(zgłoszenia[[#This Row],[Data wpływu wniosku]]&gt;0,zgłoszenia[[#This Row],[Data wpływu wniosku]]," ")</f>
        <v>42401</v>
      </c>
      <c r="G94" s="60">
        <f>IF(zgłoszenia[[#This Row],[Data zakończenia sprawy]]&gt;0,zgłoszenia[[#This Row],[Data zakończenia sprawy]]," ")</f>
        <v>42444</v>
      </c>
      <c r="H94" s="61" t="str">
        <f>IF(zgłoszenia[[#This Row],[Sposób zakończenia]]&gt;0,zgłoszenia[[#This Row],[Sposób zakończenia]]," ")</f>
        <v>brak sprzeciwu - zgłoszenie skuteczne</v>
      </c>
      <c r="I94" s="77" t="e">
        <f>IF(#REF!&gt;0,#REF!,"---")</f>
        <v>#REF!</v>
      </c>
    </row>
    <row r="95" spans="1:9" ht="30" x14ac:dyDescent="0.25">
      <c r="A95" s="68" t="str">
        <f>IF(zgłoszenia[[#This Row],[ID]]&gt;0,zgłoszenia[[#This Row],[Lp.]]&amp;" "&amp;zgłoszenia[[#This Row],[ID]]&amp;"
"&amp;zgłoszenia[[#This Row],[Nr kance- laryjny]]&amp;"/P/15","---")</f>
        <v>92 AŁ
1985/P/15</v>
      </c>
      <c r="B9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prztydomowa oczyszczalnia sćieków 
gm. Mielno; ob.Niegoszcz; dz. Nr 328/2</v>
      </c>
      <c r="C95" s="45" t="str">
        <f>IF(zgłoszenia[[#This Row],[Rodzaj zgłoszenia]]&gt;0,zgłoszenia[[#This Row],[Rodzaj zgłoszenia]]," ")</f>
        <v>budowa obiektu - art. 29 ust. 1</v>
      </c>
      <c r="D95" s="64" t="e">
        <f>IF(#REF!&gt;0,#REF!&amp;";
"&amp;#REF!," ")</f>
        <v>#REF!</v>
      </c>
      <c r="E95" s="69" t="e">
        <f>IF(zgłoszenia[BOŚ Znak sprawy]&gt;0,zgłoszenia[BOŚ Znak sprawy]&amp;"
( "&amp;#REF!&amp;" "&amp;"dni )"," ")</f>
        <v>#REF!</v>
      </c>
      <c r="F95" s="60">
        <f>IF(zgłoszenia[[#This Row],[Data wpływu wniosku]]&gt;0,zgłoszenia[[#This Row],[Data wpływu wniosku]]," ")</f>
        <v>42404</v>
      </c>
      <c r="G95" s="60">
        <f>IF(zgłoszenia[[#This Row],[Data zakończenia sprawy]]&gt;0,zgłoszenia[[#This Row],[Data zakończenia sprawy]]," ")</f>
        <v>42446</v>
      </c>
      <c r="H95" s="61" t="str">
        <f>IF(zgłoszenia[[#This Row],[Sposób zakończenia]]&gt;0,zgłoszenia[[#This Row],[Sposób zakończenia]]," ")</f>
        <v>brak sprzeciwu - zgłoszenie skuteczne</v>
      </c>
      <c r="I95" s="77" t="e">
        <f>IF(#REF!&gt;0,#REF!,"---")</f>
        <v>#REF!</v>
      </c>
    </row>
    <row r="96" spans="1:9" ht="30" x14ac:dyDescent="0.25">
      <c r="A96" s="68" t="str">
        <f>IF(zgłoszenia[[#This Row],[ID]]&gt;0,zgłoszenia[[#This Row],[Lp.]]&amp;" "&amp;zgłoszenia[[#This Row],[ID]]&amp;"
"&amp;zgłoszenia[[#This Row],[Nr kance- laryjny]]&amp;"/P/15","---")</f>
        <v>93 AŁ
1986/P/15</v>
      </c>
      <c r="B9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ob.Niegoszcz; dz. Nr 328/2</v>
      </c>
      <c r="C96" s="45" t="str">
        <f>IF(zgłoszenia[[#This Row],[Rodzaj zgłoszenia]]&gt;0,zgłoszenia[[#This Row],[Rodzaj zgłoszenia]]," ")</f>
        <v>budowa obiektu - art. 29 ust. 1</v>
      </c>
      <c r="D96" s="64" t="e">
        <f>IF(#REF!&gt;0,#REF!&amp;";
"&amp;#REF!," ")</f>
        <v>#REF!</v>
      </c>
      <c r="E96" s="69" t="e">
        <f>IF(zgłoszenia[BOŚ Znak sprawy]&gt;0,zgłoszenia[BOŚ Znak sprawy]&amp;"
( "&amp;#REF!&amp;" "&amp;"dni )"," ")</f>
        <v>#REF!</v>
      </c>
      <c r="F96" s="60">
        <f>IF(zgłoszenia[[#This Row],[Data wpływu wniosku]]&gt;0,zgłoszenia[[#This Row],[Data wpływu wniosku]]," ")</f>
        <v>42404</v>
      </c>
      <c r="G96" s="60">
        <f>IF(zgłoszenia[[#This Row],[Data zakończenia sprawy]]&gt;0,zgłoszenia[[#This Row],[Data zakończenia sprawy]]," ")</f>
        <v>42433</v>
      </c>
      <c r="H96" s="61" t="str">
        <f>IF(zgłoszenia[[#This Row],[Sposób zakończenia]]&gt;0,zgłoszenia[[#This Row],[Sposób zakończenia]]," ")</f>
        <v>brak sprzeciwu - zgłoszenie skuteczne</v>
      </c>
      <c r="I96" s="77" t="e">
        <f>IF(#REF!&gt;0,#REF!,"---")</f>
        <v>#REF!</v>
      </c>
    </row>
    <row r="97" spans="1:9" ht="30" x14ac:dyDescent="0.25">
      <c r="A97" s="68" t="str">
        <f>IF(zgłoszenia[[#This Row],[ID]]&gt;0,zgłoszenia[[#This Row],[Lp.]]&amp;" "&amp;zgłoszenia[[#This Row],[ID]]&amp;"
"&amp;zgłoszenia[[#This Row],[Nr kance- laryjny]]&amp;"/P/15","---")</f>
        <v>94 AA
1912/P/15</v>
      </c>
      <c r="B9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
gm. Polanów; ob.nr 4; dz. Nr 183/4</v>
      </c>
      <c r="C97" s="45" t="str">
        <f>IF(zgłoszenia[[#This Row],[Rodzaj zgłoszenia]]&gt;0,zgłoszenia[[#This Row],[Rodzaj zgłoszenia]]," ")</f>
        <v>budowa obiektu - art. 29 ust. 1</v>
      </c>
      <c r="D97" s="64" t="e">
        <f>IF(#REF!&gt;0,#REF!&amp;";
"&amp;#REF!," ")</f>
        <v>#REF!</v>
      </c>
      <c r="E97" s="69" t="e">
        <f>IF(zgłoszenia[BOŚ Znak sprawy]&gt;0,zgłoszenia[BOŚ Znak sprawy]&amp;"
( "&amp;#REF!&amp;" "&amp;"dni )"," ")</f>
        <v>#REF!</v>
      </c>
      <c r="F97" s="60">
        <f>IF(zgłoszenia[[#This Row],[Data wpływu wniosku]]&gt;0,zgłoszenia[[#This Row],[Data wpływu wniosku]]," ")</f>
        <v>42403</v>
      </c>
      <c r="G97" s="60">
        <f>IF(zgłoszenia[[#This Row],[Data zakończenia sprawy]]&gt;0,zgłoszenia[[#This Row],[Data zakończenia sprawy]]," ")</f>
        <v>42418</v>
      </c>
      <c r="H97" s="61" t="str">
        <f>IF(zgłoszenia[[#This Row],[Sposób zakończenia]]&gt;0,zgłoszenia[[#This Row],[Sposób zakończenia]]," ")</f>
        <v xml:space="preserve"> </v>
      </c>
      <c r="I97" s="77" t="e">
        <f>IF(#REF!&gt;0,#REF!,"---")</f>
        <v>#REF!</v>
      </c>
    </row>
    <row r="98" spans="1:9" ht="30" x14ac:dyDescent="0.25">
      <c r="A98" s="68" t="str">
        <f>IF(zgłoszenia[[#This Row],[ID]]&gt;0,zgłoszenia[[#This Row],[Lp.]]&amp;" "&amp;zgłoszenia[[#This Row],[ID]]&amp;"
"&amp;zgłoszenia[[#This Row],[Nr kance- laryjny]]&amp;"/P/15","---")</f>
        <v>95 MS
1894/P/15</v>
      </c>
      <c r="B9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
gm. Będzino; ob.Mścice; dz. Nr 136/26</v>
      </c>
      <c r="C98" s="45" t="str">
        <f>IF(zgłoszenia[[#This Row],[Rodzaj zgłoszenia]]&gt;0,zgłoszenia[[#This Row],[Rodzaj zgłoszenia]]," ")</f>
        <v>budowa obiektu - art. 29 ust. 1</v>
      </c>
      <c r="D98" s="64" t="e">
        <f>IF(#REF!&gt;0,#REF!&amp;";
"&amp;#REF!," ")</f>
        <v>#REF!</v>
      </c>
      <c r="E98" s="69" t="e">
        <f>IF(zgłoszenia[BOŚ Znak sprawy]&gt;0,zgłoszenia[BOŚ Znak sprawy]&amp;"
( "&amp;#REF!&amp;" "&amp;"dni )"," ")</f>
        <v>#REF!</v>
      </c>
      <c r="F98" s="60">
        <f>IF(zgłoszenia[[#This Row],[Data wpływu wniosku]]&gt;0,zgłoszenia[[#This Row],[Data wpływu wniosku]]," ")</f>
        <v>42403</v>
      </c>
      <c r="G98" s="60">
        <f>IF(zgłoszenia[[#This Row],[Data zakończenia sprawy]]&gt;0,zgłoszenia[[#This Row],[Data zakończenia sprawy]]," ")</f>
        <v>42430</v>
      </c>
      <c r="H98" s="61" t="str">
        <f>IF(zgłoszenia[[#This Row],[Sposób zakończenia]]&gt;0,zgłoszenia[[#This Row],[Sposób zakończenia]]," ")</f>
        <v>decyzja umorzenie</v>
      </c>
      <c r="I98" s="77" t="e">
        <f>IF(#REF!&gt;0,#REF!,"---")</f>
        <v>#REF!</v>
      </c>
    </row>
    <row r="99" spans="1:9" ht="45" x14ac:dyDescent="0.25">
      <c r="A99" s="68" t="str">
        <f>IF(zgłoszenia[[#This Row],[ID]]&gt;0,zgłoszenia[[#This Row],[Lp.]]&amp;" "&amp;zgłoszenia[[#This Row],[ID]]&amp;"
"&amp;zgłoszenia[[#This Row],[Nr kance- laryjny]]&amp;"/P/15","---")</f>
        <v>96 AŁ
1881/P/15</v>
      </c>
      <c r="B9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ikanalizacji sanitarnej  
gm. Mielno; ob.Mielenko; dz. Nr 27/2, 27/19, 27/20, 260, 261, 262, 263, 264</v>
      </c>
      <c r="C99" s="45" t="str">
        <f>IF(zgłoszenia[[#This Row],[Rodzaj zgłoszenia]]&gt;0,zgłoszenia[[#This Row],[Rodzaj zgłoszenia]]," ")</f>
        <v>sieci art.29 ust.1 pkt 19a</v>
      </c>
      <c r="D99" s="64" t="e">
        <f>IF(#REF!&gt;0,#REF!&amp;";
"&amp;#REF!," ")</f>
        <v>#REF!</v>
      </c>
      <c r="E99" s="69" t="e">
        <f>IF(zgłoszenia[BOŚ Znak sprawy]&gt;0,zgłoszenia[BOŚ Znak sprawy]&amp;"
( "&amp;#REF!&amp;" "&amp;"dni )"," ")</f>
        <v>#REF!</v>
      </c>
      <c r="F99" s="60">
        <f>IF(zgłoszenia[[#This Row],[Data wpływu wniosku]]&gt;0,zgłoszenia[[#This Row],[Data wpływu wniosku]]," ")</f>
        <v>42403</v>
      </c>
      <c r="G99" s="60">
        <f>IF(zgłoszenia[[#This Row],[Data zakończenia sprawy]]&gt;0,zgłoszenia[[#This Row],[Data zakończenia sprawy]]," ")</f>
        <v>42430</v>
      </c>
      <c r="H99" s="61" t="str">
        <f>IF(zgłoszenia[[#This Row],[Sposób zakończenia]]&gt;0,zgłoszenia[[#This Row],[Sposób zakończenia]]," ")</f>
        <v>brak sprzeciwu - zgłoszenie skuteczne</v>
      </c>
      <c r="I99" s="77" t="e">
        <f>IF(#REF!&gt;0,#REF!,"---")</f>
        <v>#REF!</v>
      </c>
    </row>
    <row r="100" spans="1:9" ht="30" x14ac:dyDescent="0.25">
      <c r="A100" s="68" t="str">
        <f>IF(zgłoszenia[[#This Row],[ID]]&gt;0,zgłoszenia[[#This Row],[Lp.]]&amp;" "&amp;zgłoszenia[[#This Row],[ID]]&amp;"
"&amp;zgłoszenia[[#This Row],[Nr kance- laryjny]]&amp;"/P/15","---")</f>
        <v>97 WŚ
1903/P/15</v>
      </c>
      <c r="B10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nowego budynku 
gm. Sianów; ob.Karnieszewice; dz. Nr 108</v>
      </c>
      <c r="C100" s="45" t="str">
        <f>IF(zgłoszenia[[#This Row],[Rodzaj zgłoszenia]]&gt;0,zgłoszenia[[#This Row],[Rodzaj zgłoszenia]]," ")</f>
        <v>jednorodzinne art.29 ust.1 pkt 1a</v>
      </c>
      <c r="D100" s="64" t="e">
        <f>IF(#REF!&gt;0,#REF!&amp;";
"&amp;#REF!," ")</f>
        <v>#REF!</v>
      </c>
      <c r="E100" s="69" t="e">
        <f>IF(zgłoszenia[BOŚ Znak sprawy]&gt;0,zgłoszenia[BOŚ Znak sprawy]&amp;"
( "&amp;#REF!&amp;" "&amp;"dni )"," ")</f>
        <v>#REF!</v>
      </c>
      <c r="F100" s="60">
        <f>IF(zgłoszenia[[#This Row],[Data wpływu wniosku]]&gt;0,zgłoszenia[[#This Row],[Data wpływu wniosku]]," ")</f>
        <v>42405</v>
      </c>
      <c r="G100" s="60">
        <f>IF(zgłoszenia[[#This Row],[Data zakończenia sprawy]]&gt;0,zgłoszenia[[#This Row],[Data zakończenia sprawy]]," ")</f>
        <v>42432</v>
      </c>
      <c r="H100" s="61" t="str">
        <f>IF(zgłoszenia[[#This Row],[Sposób zakończenia]]&gt;0,zgłoszenia[[#This Row],[Sposób zakończenia]]," ")</f>
        <v>brak sprzeciwu - zgłoszenie skuteczne</v>
      </c>
      <c r="I100" s="77" t="e">
        <f>IF(#REF!&gt;0,#REF!,"---")</f>
        <v>#REF!</v>
      </c>
    </row>
    <row r="101" spans="1:9" x14ac:dyDescent="0.25">
      <c r="A101" s="68" t="str">
        <f>IF(zgłoszenia[[#This Row],[ID]]&gt;0,zgłoszenia[[#This Row],[Lp.]]&amp;" "&amp;zgłoszenia[[#This Row],[ID]]&amp;"
"&amp;zgłoszenia[[#This Row],[Nr kance- laryjny]]&amp;"/P/15","---")</f>
        <v>---</v>
      </c>
      <c r="B10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 xml:space="preserve"> </v>
      </c>
      <c r="C101" s="45" t="str">
        <f>IF(zgłoszenia[[#This Row],[Rodzaj zgłoszenia]]&gt;0,zgłoszenia[[#This Row],[Rodzaj zgłoszenia]]," ")</f>
        <v xml:space="preserve"> </v>
      </c>
      <c r="D101" s="64" t="e">
        <f>IF(#REF!&gt;0,#REF!&amp;";
"&amp;#REF!," ")</f>
        <v>#REF!</v>
      </c>
      <c r="E101" s="69" t="e">
        <f>IF(zgłoszenia[BOŚ Znak sprawy]&gt;0,zgłoszenia[BOŚ Znak sprawy]&amp;"
( "&amp;#REF!&amp;" "&amp;"dni )"," ")</f>
        <v>#REF!</v>
      </c>
      <c r="F101" s="60">
        <f>IF(zgłoszenia[[#This Row],[Data wpływu wniosku]]&gt;0,zgłoszenia[[#This Row],[Data wpływu wniosku]]," ")</f>
        <v>42405</v>
      </c>
      <c r="G101" s="60" t="str">
        <f>IF(zgłoszenia[[#This Row],[Data zakończenia sprawy]]&gt;0,zgłoszenia[[#This Row],[Data zakończenia sprawy]]," ")</f>
        <v xml:space="preserve"> </v>
      </c>
      <c r="H101" s="61" t="str">
        <f>IF(zgłoszenia[[#This Row],[Sposób zakończenia]]&gt;0,zgłoszenia[[#This Row],[Sposób zakończenia]]," ")</f>
        <v xml:space="preserve"> </v>
      </c>
      <c r="I101" s="77" t="e">
        <f>IF(#REF!&gt;0,#REF!,"---")</f>
        <v>#REF!</v>
      </c>
    </row>
    <row r="102" spans="1:9" ht="30" x14ac:dyDescent="0.25">
      <c r="A102" s="68" t="str">
        <f>IF(zgłoszenia[[#This Row],[ID]]&gt;0,zgłoszenia[[#This Row],[Lp.]]&amp;" "&amp;zgłoszenia[[#This Row],[ID]]&amp;"
"&amp;zgłoszenia[[#This Row],[Nr kance- laryjny]]&amp;"/P/15","---")</f>
        <v>99 MS
2134/P/15</v>
      </c>
      <c r="B10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zbiornik bezodpływowy   
gm. Świeszyno; ob.Niekłonice; dz. Nr 203/6</v>
      </c>
      <c r="C102" s="45" t="str">
        <f>IF(zgłoszenia[[#This Row],[Rodzaj zgłoszenia]]&gt;0,zgłoszenia[[#This Row],[Rodzaj zgłoszenia]]," ")</f>
        <v>budowa obiektu - art. 29 ust. 1</v>
      </c>
      <c r="D102" s="64" t="e">
        <f>IF(#REF!&gt;0,#REF!&amp;";
"&amp;#REF!," ")</f>
        <v>#REF!</v>
      </c>
      <c r="E102" s="69" t="e">
        <f>IF(zgłoszenia[BOŚ Znak sprawy]&gt;0,zgłoszenia[BOŚ Znak sprawy]&amp;"
( "&amp;#REF!&amp;" "&amp;"dni )"," ")</f>
        <v>#REF!</v>
      </c>
      <c r="F102" s="60">
        <f>IF(zgłoszenia[[#This Row],[Data wpływu wniosku]]&gt;0,zgłoszenia[[#This Row],[Data wpływu wniosku]]," ")</f>
        <v>42408</v>
      </c>
      <c r="G102" s="60">
        <f>IF(zgłoszenia[[#This Row],[Data zakończenia sprawy]]&gt;0,zgłoszenia[[#This Row],[Data zakończenia sprawy]]," ")</f>
        <v>42436</v>
      </c>
      <c r="H102" s="61" t="str">
        <f>IF(zgłoszenia[[#This Row],[Sposób zakończenia]]&gt;0,zgłoszenia[[#This Row],[Sposób zakończenia]]," ")</f>
        <v>brak sprzeciwu - zgłoszenie skuteczne</v>
      </c>
      <c r="I102" s="77" t="e">
        <f>IF(#REF!&gt;0,#REF!,"---")</f>
        <v>#REF!</v>
      </c>
    </row>
    <row r="103" spans="1:9" ht="45" x14ac:dyDescent="0.25">
      <c r="A103" s="68" t="str">
        <f>IF(zgłoszenia[[#This Row],[ID]]&gt;0,zgłoszenia[[#This Row],[Lp.]]&amp;" "&amp;zgłoszenia[[#This Row],[ID]]&amp;"
"&amp;zgłoszenia[[#This Row],[Nr kance- laryjny]]&amp;"/P/15","---")</f>
        <v>100 SR
2233/P/16/P/15</v>
      </c>
      <c r="B10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 
gm. Mielno; ob.Mielno; dz. Nr 295/8</v>
      </c>
      <c r="C103" s="45" t="str">
        <f>IF(zgłoszenia[[#This Row],[Rodzaj zgłoszenia]]&gt;0,zgłoszenia[[#This Row],[Rodzaj zgłoszenia]]," ")</f>
        <v>tymczasowy obiekt - art. 29 ust. 1, pkt 12</v>
      </c>
      <c r="D103" s="64" t="e">
        <f>IF(#REF!&gt;0,#REF!&amp;";
"&amp;#REF!," ")</f>
        <v>#REF!</v>
      </c>
      <c r="E103" s="69" t="e">
        <f>IF(zgłoszenia[BOŚ Znak sprawy]&gt;0,zgłoszenia[BOŚ Znak sprawy]&amp;"
( "&amp;#REF!&amp;" "&amp;"dni )"," ")</f>
        <v>#REF!</v>
      </c>
      <c r="F103" s="60">
        <f>IF(zgłoszenia[[#This Row],[Data wpływu wniosku]]&gt;0,zgłoszenia[[#This Row],[Data wpływu wniosku]]," ")</f>
        <v>42409</v>
      </c>
      <c r="G103" s="60">
        <f>IF(zgłoszenia[[#This Row],[Data zakończenia sprawy]]&gt;0,zgłoszenia[[#This Row],[Data zakończenia sprawy]]," ")</f>
        <v>42417</v>
      </c>
      <c r="H103" s="61" t="str">
        <f>IF(zgłoszenia[[#This Row],[Sposób zakończenia]]&gt;0,zgłoszenia[[#This Row],[Sposób zakończenia]]," ")</f>
        <v>brak sprzeciwu - zgłoszenie skuteczne</v>
      </c>
      <c r="I103" s="77" t="e">
        <f>IF(#REF!&gt;0,#REF!,"---")</f>
        <v>#REF!</v>
      </c>
    </row>
    <row r="104" spans="1:9" ht="45" x14ac:dyDescent="0.25">
      <c r="A104" s="68" t="str">
        <f>IF(zgłoszenia[[#This Row],[ID]]&gt;0,zgłoszenia[[#This Row],[Lp.]]&amp;" "&amp;zgłoszenia[[#This Row],[ID]]&amp;"
"&amp;zgłoszenia[[#This Row],[Nr kance- laryjny]]&amp;"/P/15","---")</f>
        <v>101 ŁD
2234/P/16/P/15</v>
      </c>
      <c r="B10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
gm. Biesiekierz; ob.Nowe Bielice; dz. Nr 157/136,193,182/5</v>
      </c>
      <c r="C104" s="45" t="str">
        <f>IF(zgłoszenia[[#This Row],[Rodzaj zgłoszenia]]&gt;0,zgłoszenia[[#This Row],[Rodzaj zgłoszenia]]," ")</f>
        <v>budowa obiektu - art. 29 ust. 1</v>
      </c>
      <c r="D104" s="64" t="e">
        <f>IF(#REF!&gt;0,#REF!&amp;";
"&amp;#REF!," ")</f>
        <v>#REF!</v>
      </c>
      <c r="E104" s="69" t="e">
        <f>IF(zgłoszenia[BOŚ Znak sprawy]&gt;0,zgłoszenia[BOŚ Znak sprawy]&amp;"
( "&amp;#REF!&amp;" "&amp;"dni )"," ")</f>
        <v>#REF!</v>
      </c>
      <c r="F104" s="60">
        <f>IF(zgłoszenia[[#This Row],[Data wpływu wniosku]]&gt;0,zgłoszenia[[#This Row],[Data wpływu wniosku]]," ")</f>
        <v>42409</v>
      </c>
      <c r="G104" s="60">
        <f>IF(zgłoszenia[[#This Row],[Data zakończenia sprawy]]&gt;0,zgłoszenia[[#This Row],[Data zakończenia sprawy]]," ")</f>
        <v>42434</v>
      </c>
      <c r="H104" s="61" t="str">
        <f>IF(zgłoszenia[[#This Row],[Sposób zakończenia]]&gt;0,zgłoszenia[[#This Row],[Sposób zakończenia]]," ")</f>
        <v>brak sprzeciwu - zgłoszenie skuteczne</v>
      </c>
      <c r="I104" s="77" t="e">
        <f>IF(#REF!&gt;0,#REF!,"---")</f>
        <v>#REF!</v>
      </c>
    </row>
    <row r="105" spans="1:9" ht="45" x14ac:dyDescent="0.25">
      <c r="A105" s="68" t="str">
        <f>IF(zgłoszenia[[#This Row],[ID]]&gt;0,zgłoszenia[[#This Row],[Lp.]]&amp;" "&amp;zgłoszenia[[#This Row],[ID]]&amp;"
"&amp;zgłoszenia[[#This Row],[Nr kance- laryjny]]&amp;"/P/15","---")</f>
        <v>102 ŁD
2235/P/16/P/15</v>
      </c>
      <c r="B10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ob.Nowe Bielice; dz. Nr 193</v>
      </c>
      <c r="C105" s="45" t="str">
        <f>IF(zgłoszenia[[#This Row],[Rodzaj zgłoszenia]]&gt;0,zgłoszenia[[#This Row],[Rodzaj zgłoszenia]]," ")</f>
        <v>rozbiórka obiektu - art. 31</v>
      </c>
      <c r="D105" s="64" t="e">
        <f>IF(#REF!&gt;0,#REF!&amp;";
"&amp;#REF!," ")</f>
        <v>#REF!</v>
      </c>
      <c r="E105" s="69" t="e">
        <f>IF(zgłoszenia[BOŚ Znak sprawy]&gt;0,zgłoszenia[BOŚ Znak sprawy]&amp;"
( "&amp;#REF!&amp;" "&amp;"dni )"," ")</f>
        <v>#REF!</v>
      </c>
      <c r="F105" s="60">
        <f>IF(zgłoszenia[[#This Row],[Data wpływu wniosku]]&gt;0,zgłoszenia[[#This Row],[Data wpływu wniosku]]," ")</f>
        <v>42409</v>
      </c>
      <c r="G105" s="60">
        <f>IF(zgłoszenia[[#This Row],[Data zakończenia sprawy]]&gt;0,zgłoszenia[[#This Row],[Data zakończenia sprawy]]," ")</f>
        <v>42434</v>
      </c>
      <c r="H105" s="61" t="str">
        <f>IF(zgłoszenia[[#This Row],[Sposób zakończenia]]&gt;0,zgłoszenia[[#This Row],[Sposób zakończenia]]," ")</f>
        <v>brak sprzeciwu - zgłoszenie skuteczne</v>
      </c>
      <c r="I105" s="77" t="e">
        <f>IF(#REF!&gt;0,#REF!,"---")</f>
        <v>#REF!</v>
      </c>
    </row>
    <row r="106" spans="1:9" ht="45" x14ac:dyDescent="0.25">
      <c r="A106" s="68" t="str">
        <f>IF(zgłoszenia[[#This Row],[ID]]&gt;0,zgłoszenia[[#This Row],[Lp.]]&amp;" "&amp;zgłoszenia[[#This Row],[ID]]&amp;"
"&amp;zgłoszenia[[#This Row],[Nr kance- laryjny]]&amp;"/P/15","---")</f>
        <v>103 AP
2238/P/16/P/15</v>
      </c>
      <c r="B10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nowego budynku 
gm. Mielno; ob.Gąski; dz. Nr 54/8</v>
      </c>
      <c r="C106" s="45" t="str">
        <f>IF(zgłoszenia[[#This Row],[Rodzaj zgłoszenia]]&gt;0,zgłoszenia[[#This Row],[Rodzaj zgłoszenia]]," ")</f>
        <v>jednorodzinne art.29 ust.1 pkt 1a</v>
      </c>
      <c r="D106" s="64" t="e">
        <f>IF(#REF!&gt;0,#REF!&amp;";
"&amp;#REF!," ")</f>
        <v>#REF!</v>
      </c>
      <c r="E106" s="69" t="e">
        <f>IF(zgłoszenia[BOŚ Znak sprawy]&gt;0,zgłoszenia[BOŚ Znak sprawy]&amp;"
( "&amp;#REF!&amp;" "&amp;"dni )"," ")</f>
        <v>#REF!</v>
      </c>
      <c r="F106" s="60">
        <f>IF(zgłoszenia[[#This Row],[Data wpływu wniosku]]&gt;0,zgłoszenia[[#This Row],[Data wpływu wniosku]]," ")</f>
        <v>42409</v>
      </c>
      <c r="G106" s="60">
        <f>IF(zgłoszenia[[#This Row],[Data zakończenia sprawy]]&gt;0,zgłoszenia[[#This Row],[Data zakończenia sprawy]]," ")</f>
        <v>42424</v>
      </c>
      <c r="H106" s="61" t="str">
        <f>IF(zgłoszenia[[#This Row],[Sposób zakończenia]]&gt;0,zgłoszenia[[#This Row],[Sposób zakończenia]]," ")</f>
        <v>brak sprzeciwu - zgłoszenie skuteczne</v>
      </c>
      <c r="I106" s="77" t="e">
        <f>IF(#REF!&gt;0,#REF!,"---")</f>
        <v>#REF!</v>
      </c>
    </row>
    <row r="107" spans="1:9" ht="45" x14ac:dyDescent="0.25">
      <c r="A107" s="68" t="str">
        <f>IF(zgłoszenia[[#This Row],[ID]]&gt;0,zgłoszenia[[#This Row],[Lp.]]&amp;" "&amp;zgłoszenia[[#This Row],[ID]]&amp;"
"&amp;zgłoszenia[[#This Row],[Nr kance- laryjny]]&amp;"/P/15","---")</f>
        <v>104 AP
2243/P/16/P/15</v>
      </c>
      <c r="B10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nowego budynku 
gm. Mielno; ob.Gąski; dz. Nr 54/9</v>
      </c>
      <c r="C107" s="45" t="str">
        <f>IF(zgłoszenia[[#This Row],[Rodzaj zgłoszenia]]&gt;0,zgłoszenia[[#This Row],[Rodzaj zgłoszenia]]," ")</f>
        <v>jednorodzinne art.29 ust.1 pkt 1a</v>
      </c>
      <c r="D107" s="64" t="e">
        <f>IF(#REF!&gt;0,#REF!&amp;";
"&amp;#REF!," ")</f>
        <v>#REF!</v>
      </c>
      <c r="E107" s="69" t="e">
        <f>IF(zgłoszenia[BOŚ Znak sprawy]&gt;0,zgłoszenia[BOŚ Znak sprawy]&amp;"
( "&amp;#REF!&amp;" "&amp;"dni )"," ")</f>
        <v>#REF!</v>
      </c>
      <c r="F107" s="60">
        <f>IF(zgłoszenia[[#This Row],[Data wpływu wniosku]]&gt;0,zgłoszenia[[#This Row],[Data wpływu wniosku]]," ")</f>
        <v>42409</v>
      </c>
      <c r="G107" s="60">
        <f>IF(zgłoszenia[[#This Row],[Data zakończenia sprawy]]&gt;0,zgłoszenia[[#This Row],[Data zakończenia sprawy]]," ")</f>
        <v>42424</v>
      </c>
      <c r="H107" s="61" t="str">
        <f>IF(zgłoszenia[[#This Row],[Sposób zakończenia]]&gt;0,zgłoszenia[[#This Row],[Sposób zakończenia]]," ")</f>
        <v>brak sprzeciwu - zgłoszenie skuteczne</v>
      </c>
      <c r="I107" s="77" t="e">
        <f>IF(#REF!&gt;0,#REF!,"---")</f>
        <v>#REF!</v>
      </c>
    </row>
    <row r="108" spans="1:9" ht="45" x14ac:dyDescent="0.25">
      <c r="A108" s="68" t="str">
        <f>IF(zgłoszenia[[#This Row],[ID]]&gt;0,zgłoszenia[[#This Row],[Lp.]]&amp;" "&amp;zgłoszenia[[#This Row],[ID]]&amp;"
"&amp;zgłoszenia[[#This Row],[Nr kance- laryjny]]&amp;"/P/15","---")</f>
        <v>105 SR
2180/P/16/P/15</v>
      </c>
      <c r="B10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postawienie namiotu 
gm. Mielno; ob.Sarbinowo; dz. Nr 179/3</v>
      </c>
      <c r="C108" s="45" t="str">
        <f>IF(zgłoszenia[[#This Row],[Rodzaj zgłoszenia]]&gt;0,zgłoszenia[[#This Row],[Rodzaj zgłoszenia]]," ")</f>
        <v>tymczasowy obiekt - art. 29 ust. 1, pkt 12</v>
      </c>
      <c r="D108" s="64" t="e">
        <f>IF(#REF!&gt;0,#REF!&amp;";
"&amp;#REF!," ")</f>
        <v>#REF!</v>
      </c>
      <c r="E108" s="69" t="e">
        <f>IF(zgłoszenia[BOŚ Znak sprawy]&gt;0,zgłoszenia[BOŚ Znak sprawy]&amp;"
( "&amp;#REF!&amp;" "&amp;"dni )"," ")</f>
        <v>#REF!</v>
      </c>
      <c r="F108" s="60">
        <f>IF(zgłoszenia[[#This Row],[Data wpływu wniosku]]&gt;0,zgłoszenia[[#This Row],[Data wpływu wniosku]]," ")</f>
        <v>42408</v>
      </c>
      <c r="G108" s="60">
        <f>IF(zgłoszenia[[#This Row],[Data zakończenia sprawy]]&gt;0,zgłoszenia[[#This Row],[Data zakończenia sprawy]]," ")</f>
        <v>42422</v>
      </c>
      <c r="H108" s="61" t="str">
        <f>IF(zgłoszenia[[#This Row],[Sposób zakończenia]]&gt;0,zgłoszenia[[#This Row],[Sposób zakończenia]]," ")</f>
        <v>przekazano wg właściwości</v>
      </c>
      <c r="I108" s="77" t="e">
        <f>IF(#REF!&gt;0,#REF!,"---")</f>
        <v>#REF!</v>
      </c>
    </row>
    <row r="109" spans="1:9" ht="45" x14ac:dyDescent="0.25">
      <c r="A109" s="68" t="str">
        <f>IF(zgłoszenia[[#This Row],[ID]]&gt;0,zgłoszenia[[#This Row],[Lp.]]&amp;" "&amp;zgłoszenia[[#This Row],[ID]]&amp;"
"&amp;zgłoszenia[[#This Row],[Nr kance- laryjny]]&amp;"/P/15","---")</f>
        <v>106 AS
2274/P/16/P/15</v>
      </c>
      <c r="B10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prowadzenie kablowej linii energetycznej  
gm. Polanów; ob.Kościernica ; dz. Nr 124/2,34,118/1</v>
      </c>
      <c r="C109" s="45" t="str">
        <f>IF(zgłoszenia[[#This Row],[Rodzaj zgłoszenia]]&gt;0,zgłoszenia[[#This Row],[Rodzaj zgłoszenia]]," ")</f>
        <v>roboty budowlane - art. 29 ust. 2</v>
      </c>
      <c r="D109" s="64" t="e">
        <f>IF(#REF!&gt;0,#REF!&amp;";
"&amp;#REF!," ")</f>
        <v>#REF!</v>
      </c>
      <c r="E109" s="69" t="e">
        <f>IF(zgłoszenia[BOŚ Znak sprawy]&gt;0,zgłoszenia[BOŚ Znak sprawy]&amp;"
( "&amp;#REF!&amp;" "&amp;"dni )"," ")</f>
        <v>#REF!</v>
      </c>
      <c r="F109" s="60">
        <f>IF(zgłoszenia[[#This Row],[Data wpływu wniosku]]&gt;0,zgłoszenia[[#This Row],[Data wpływu wniosku]]," ")</f>
        <v>42409</v>
      </c>
      <c r="G109" s="60">
        <f>IF(zgłoszenia[[#This Row],[Data zakończenia sprawy]]&gt;0,zgłoszenia[[#This Row],[Data zakończenia sprawy]]," ")</f>
        <v>42428</v>
      </c>
      <c r="H109" s="61" t="str">
        <f>IF(zgłoszenia[[#This Row],[Sposób zakończenia]]&gt;0,zgłoszenia[[#This Row],[Sposób zakończenia]]," ")</f>
        <v>brak sprzeciwu - zgłoszenie skuteczne</v>
      </c>
      <c r="I109" s="77" t="e">
        <f>IF(#REF!&gt;0,#REF!,"---")</f>
        <v>#REF!</v>
      </c>
    </row>
    <row r="110" spans="1:9" ht="45" x14ac:dyDescent="0.25">
      <c r="A110" s="68" t="str">
        <f>IF(zgłoszenia[[#This Row],[ID]]&gt;0,zgłoszenia[[#This Row],[Lp.]]&amp;" "&amp;zgłoszenia[[#This Row],[ID]]&amp;"
"&amp;zgłoszenia[[#This Row],[Nr kance- laryjny]]&amp;"/P/15","---")</f>
        <v>107 AA
2267/P/16/P/15</v>
      </c>
      <c r="B11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ob.Osieki; dz. Nr 59/1</v>
      </c>
      <c r="C110" s="45" t="str">
        <f>IF(zgłoszenia[[#This Row],[Rodzaj zgłoszenia]]&gt;0,zgłoszenia[[#This Row],[Rodzaj zgłoszenia]]," ")</f>
        <v>budowa obiektu - art. 29 ust. 1</v>
      </c>
      <c r="D110" s="64" t="e">
        <f>IF(#REF!&gt;0,#REF!&amp;";
"&amp;#REF!," ")</f>
        <v>#REF!</v>
      </c>
      <c r="E110" s="69" t="e">
        <f>IF(zgłoszenia[BOŚ Znak sprawy]&gt;0,zgłoszenia[BOŚ Znak sprawy]&amp;"
( "&amp;#REF!&amp;" "&amp;"dni )"," ")</f>
        <v>#REF!</v>
      </c>
      <c r="F110" s="60">
        <f>IF(zgłoszenia[[#This Row],[Data wpływu wniosku]]&gt;0,zgłoszenia[[#This Row],[Data wpływu wniosku]]," ")</f>
        <v>42409</v>
      </c>
      <c r="G110" s="60">
        <f>IF(zgłoszenia[[#This Row],[Data zakończenia sprawy]]&gt;0,zgłoszenia[[#This Row],[Data zakończenia sprawy]]," ")</f>
        <v>42422</v>
      </c>
      <c r="H110" s="61" t="str">
        <f>IF(zgłoszenia[[#This Row],[Sposób zakończenia]]&gt;0,zgłoszenia[[#This Row],[Sposób zakończenia]]," ")</f>
        <v>brak sprzeciwu - zgłoszenie skuteczne</v>
      </c>
      <c r="I110" s="77" t="e">
        <f>IF(#REF!&gt;0,#REF!,"---")</f>
        <v>#REF!</v>
      </c>
    </row>
    <row r="111" spans="1:9" ht="45" x14ac:dyDescent="0.25">
      <c r="A111" s="68" t="str">
        <f>IF(zgłoszenia[[#This Row],[ID]]&gt;0,zgłoszenia[[#This Row],[Lp.]]&amp;" "&amp;zgłoszenia[[#This Row],[ID]]&amp;"
"&amp;zgłoszenia[[#This Row],[Nr kance- laryjny]]&amp;"/P/15","---")</f>
        <v>108 AA
2264/P/16/P/15</v>
      </c>
      <c r="B11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instalacja przydomowej oczyszczalni ścieków  
gm. Bobolice; ob.Chlebowo; dz. Nr 242</v>
      </c>
      <c r="C111" s="45" t="str">
        <f>IF(zgłoszenia[[#This Row],[Rodzaj zgłoszenia]]&gt;0,zgłoszenia[[#This Row],[Rodzaj zgłoszenia]]," ")</f>
        <v>budowa obiektu - art. 29 ust. 1</v>
      </c>
      <c r="D111" s="64" t="e">
        <f>IF(#REF!&gt;0,#REF!&amp;";
"&amp;#REF!," ")</f>
        <v>#REF!</v>
      </c>
      <c r="E111" s="69" t="e">
        <f>IF(zgłoszenia[BOŚ Znak sprawy]&gt;0,zgłoszenia[BOŚ Znak sprawy]&amp;"
( "&amp;#REF!&amp;" "&amp;"dni )"," ")</f>
        <v>#REF!</v>
      </c>
      <c r="F111" s="60">
        <f>IF(zgłoszenia[[#This Row],[Data wpływu wniosku]]&gt;0,zgłoszenia[[#This Row],[Data wpływu wniosku]]," ")</f>
        <v>42409</v>
      </c>
      <c r="G111" s="60">
        <f>IF(zgłoszenia[[#This Row],[Data zakończenia sprawy]]&gt;0,zgłoszenia[[#This Row],[Data zakończenia sprawy]]," ")</f>
        <v>42418</v>
      </c>
      <c r="H111" s="61" t="str">
        <f>IF(zgłoszenia[[#This Row],[Sposób zakończenia]]&gt;0,zgłoszenia[[#This Row],[Sposób zakończenia]]," ")</f>
        <v>brak sprzeciwu - zgłoszenie skuteczne</v>
      </c>
      <c r="I111" s="77" t="e">
        <f>IF(#REF!&gt;0,#REF!,"---")</f>
        <v>#REF!</v>
      </c>
    </row>
    <row r="112" spans="1:9" ht="45" x14ac:dyDescent="0.25">
      <c r="A112" s="68" t="str">
        <f>IF(zgłoszenia[[#This Row],[ID]]&gt;0,zgłoszenia[[#This Row],[Lp.]]&amp;" "&amp;zgłoszenia[[#This Row],[ID]]&amp;"
"&amp;zgłoszenia[[#This Row],[Nr kance- laryjny]]&amp;"/P/15","---")</f>
        <v>109 MS
2252/P/16/P/15</v>
      </c>
      <c r="B11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ob.Smiechów; dz. Nr 133</v>
      </c>
      <c r="C112" s="45" t="str">
        <f>IF(zgłoszenia[[#This Row],[Rodzaj zgłoszenia]]&gt;0,zgłoszenia[[#This Row],[Rodzaj zgłoszenia]]," ")</f>
        <v>roboty budowlane - art. 29 ust. 2</v>
      </c>
      <c r="D112" s="64" t="e">
        <f>IF(#REF!&gt;0,#REF!&amp;";
"&amp;#REF!," ")</f>
        <v>#REF!</v>
      </c>
      <c r="E112" s="69" t="e">
        <f>IF(zgłoszenia[BOŚ Znak sprawy]&gt;0,zgłoszenia[BOŚ Znak sprawy]&amp;"
( "&amp;#REF!&amp;" "&amp;"dni )"," ")</f>
        <v>#REF!</v>
      </c>
      <c r="F112" s="60">
        <f>IF(zgłoszenia[[#This Row],[Data wpływu wniosku]]&gt;0,zgłoszenia[[#This Row],[Data wpływu wniosku]]," ")</f>
        <v>42409</v>
      </c>
      <c r="G112" s="60">
        <f>IF(zgłoszenia[[#This Row],[Data zakończenia sprawy]]&gt;0,zgłoszenia[[#This Row],[Data zakończenia sprawy]]," ")</f>
        <v>42436</v>
      </c>
      <c r="H112" s="61" t="str">
        <f>IF(zgłoszenia[[#This Row],[Sposób zakończenia]]&gt;0,zgłoszenia[[#This Row],[Sposób zakończenia]]," ")</f>
        <v>brak sprzeciwu - zgłoszenie skuteczne</v>
      </c>
      <c r="I112" s="77" t="e">
        <f>IF(#REF!&gt;0,#REF!,"---")</f>
        <v>#REF!</v>
      </c>
    </row>
    <row r="113" spans="1:9" ht="45" x14ac:dyDescent="0.25">
      <c r="A113" s="68" t="str">
        <f>IF(zgłoszenia[[#This Row],[ID]]&gt;0,zgłoszenia[[#This Row],[Lp.]]&amp;" "&amp;zgłoszenia[[#This Row],[ID]]&amp;"
"&amp;zgłoszenia[[#This Row],[Nr kance- laryjny]]&amp;"/P/15","---")</f>
        <v>110 AS
2366/P/16/P/15</v>
      </c>
      <c r="B11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chodnika  
gm. Mielno; ob.Mielno; dz. Nr 212/13</v>
      </c>
      <c r="C113" s="45" t="str">
        <f>IF(zgłoszenia[[#This Row],[Rodzaj zgłoszenia]]&gt;0,zgłoszenia[[#This Row],[Rodzaj zgłoszenia]]," ")</f>
        <v>roboty budowlane - art. 29 ust. 2</v>
      </c>
      <c r="D113" s="64" t="e">
        <f>IF(#REF!&gt;0,#REF!&amp;";
"&amp;#REF!," ")</f>
        <v>#REF!</v>
      </c>
      <c r="E113" s="69" t="e">
        <f>IF(zgłoszenia[BOŚ Znak sprawy]&gt;0,zgłoszenia[BOŚ Znak sprawy]&amp;"
( "&amp;#REF!&amp;" "&amp;"dni )"," ")</f>
        <v>#REF!</v>
      </c>
      <c r="F113" s="60">
        <f>IF(zgłoszenia[[#This Row],[Data wpływu wniosku]]&gt;0,zgłoszenia[[#This Row],[Data wpływu wniosku]]," ")</f>
        <v>42410</v>
      </c>
      <c r="G113" s="60">
        <f>IF(zgłoszenia[[#This Row],[Data zakończenia sprawy]]&gt;0,zgłoszenia[[#This Row],[Data zakończenia sprawy]]," ")</f>
        <v>42439</v>
      </c>
      <c r="H113" s="61" t="str">
        <f>IF(zgłoszenia[[#This Row],[Sposób zakończenia]]&gt;0,zgłoszenia[[#This Row],[Sposób zakończenia]]," ")</f>
        <v>brak sprzeciwu - zgłoszenie skuteczne</v>
      </c>
      <c r="I113" s="77" t="e">
        <f>IF(#REF!&gt;0,#REF!,"---")</f>
        <v>#REF!</v>
      </c>
    </row>
    <row r="114" spans="1:9" ht="45" x14ac:dyDescent="0.25">
      <c r="A114" s="68" t="str">
        <f>IF(zgłoszenia[[#This Row],[ID]]&gt;0,zgłoszenia[[#This Row],[Lp.]]&amp;" "&amp;zgłoszenia[[#This Row],[ID]]&amp;"
"&amp;zgłoszenia[[#This Row],[Nr kance- laryjny]]&amp;"/P/15","---")</f>
        <v>111 ŁD
2357/P/16/P/15</v>
      </c>
      <c r="B11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nowego budynku 
gm. Biesiekierz; ob.Stare Bielice ; dz. Nr 289/1</v>
      </c>
      <c r="C114" s="45" t="str">
        <f>IF(zgłoszenia[[#This Row],[Rodzaj zgłoszenia]]&gt;0,zgłoszenia[[#This Row],[Rodzaj zgłoszenia]]," ")</f>
        <v>budowa obiektu - art. 29 ust. 1</v>
      </c>
      <c r="D114" s="64" t="e">
        <f>IF(#REF!&gt;0,#REF!&amp;";
"&amp;#REF!," ")</f>
        <v>#REF!</v>
      </c>
      <c r="E114" s="69" t="e">
        <f>IF(zgłoszenia[BOŚ Znak sprawy]&gt;0,zgłoszenia[BOŚ Znak sprawy]&amp;"
( "&amp;#REF!&amp;" "&amp;"dni )"," ")</f>
        <v>#REF!</v>
      </c>
      <c r="F114" s="60">
        <f>IF(zgłoszenia[[#This Row],[Data wpływu wniosku]]&gt;0,zgłoszenia[[#This Row],[Data wpływu wniosku]]," ")</f>
        <v>42410</v>
      </c>
      <c r="G114" s="60">
        <f>IF(zgłoszenia[[#This Row],[Data zakończenia sprawy]]&gt;0,zgłoszenia[[#This Row],[Data zakończenia sprawy]]," ")</f>
        <v>42439</v>
      </c>
      <c r="H114" s="61" t="str">
        <f>IF(zgłoszenia[[#This Row],[Sposób zakończenia]]&gt;0,zgłoszenia[[#This Row],[Sposób zakończenia]]," ")</f>
        <v>brak sprzeciwu - zgłoszenie skuteczne</v>
      </c>
      <c r="I114" s="77" t="e">
        <f>IF(#REF!&gt;0,#REF!,"---")</f>
        <v>#REF!</v>
      </c>
    </row>
    <row r="115" spans="1:9" ht="45" x14ac:dyDescent="0.25">
      <c r="A115" s="68" t="str">
        <f>IF(zgłoszenia[[#This Row],[ID]]&gt;0,zgłoszenia[[#This Row],[Lp.]]&amp;" "&amp;zgłoszenia[[#This Row],[ID]]&amp;"
"&amp;zgłoszenia[[#This Row],[Nr kance- laryjny]]&amp;"/P/15","---")</f>
        <v>112 ŁD
2246/P/16/P/15</v>
      </c>
      <c r="B11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nowego budynku 
gm. Świeszyno; ob.Chałupy; dz. Nr 88/12</v>
      </c>
      <c r="C115" s="45" t="str">
        <f>IF(zgłoszenia[[#This Row],[Rodzaj zgłoszenia]]&gt;0,zgłoszenia[[#This Row],[Rodzaj zgłoszenia]]," ")</f>
        <v>budowa obiektu - art. 29 ust. 1</v>
      </c>
      <c r="D115" s="64" t="e">
        <f>IF(#REF!&gt;0,#REF!&amp;";
"&amp;#REF!," ")</f>
        <v>#REF!</v>
      </c>
      <c r="E115" s="69" t="e">
        <f>IF(zgłoszenia[BOŚ Znak sprawy]&gt;0,zgłoszenia[BOŚ Znak sprawy]&amp;"
( "&amp;#REF!&amp;" "&amp;"dni )"," ")</f>
        <v>#REF!</v>
      </c>
      <c r="F115" s="60">
        <f>IF(zgłoszenia[[#This Row],[Data wpływu wniosku]]&gt;0,zgłoszenia[[#This Row],[Data wpływu wniosku]]," ")</f>
        <v>42409</v>
      </c>
      <c r="G115" s="60">
        <f>IF(zgłoszenia[[#This Row],[Data zakończenia sprawy]]&gt;0,zgłoszenia[[#This Row],[Data zakończenia sprawy]]," ")</f>
        <v>42438</v>
      </c>
      <c r="H115" s="61" t="str">
        <f>IF(zgłoszenia[[#This Row],[Sposób zakończenia]]&gt;0,zgłoszenia[[#This Row],[Sposób zakończenia]]," ")</f>
        <v>brak sprzeciwu - zgłoszenie skuteczne</v>
      </c>
      <c r="I115" s="77" t="e">
        <f>IF(#REF!&gt;0,#REF!,"---")</f>
        <v>#REF!</v>
      </c>
    </row>
    <row r="116" spans="1:9" ht="45" x14ac:dyDescent="0.25">
      <c r="A116" s="68" t="str">
        <f>IF(zgłoszenia[[#This Row],[ID]]&gt;0,zgłoszenia[[#This Row],[Lp.]]&amp;" "&amp;zgłoszenia[[#This Row],[ID]]&amp;"
"&amp;zgłoszenia[[#This Row],[Nr kance- laryjny]]&amp;"/P/15","---")</f>
        <v>113 AA
2354/P/16/P/15</v>
      </c>
      <c r="B11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nowego budynku 
gm. Bobolice; ob.Gozd; dz. Nr 64</v>
      </c>
      <c r="C116" s="45" t="str">
        <f>IF(zgłoszenia[[#This Row],[Rodzaj zgłoszenia]]&gt;0,zgłoszenia[[#This Row],[Rodzaj zgłoszenia]]," ")</f>
        <v>budowa obiektu - art. 29 ust. 1</v>
      </c>
      <c r="D116" s="64" t="e">
        <f>IF(#REF!&gt;0,#REF!&amp;";
"&amp;#REF!," ")</f>
        <v>#REF!</v>
      </c>
      <c r="E116" s="69" t="e">
        <f>IF(zgłoszenia[BOŚ Znak sprawy]&gt;0,zgłoszenia[BOŚ Znak sprawy]&amp;"
( "&amp;#REF!&amp;" "&amp;"dni )"," ")</f>
        <v>#REF!</v>
      </c>
      <c r="F116" s="60">
        <f>IF(zgłoszenia[[#This Row],[Data wpływu wniosku]]&gt;0,zgłoszenia[[#This Row],[Data wpływu wniosku]]," ")</f>
        <v>42410</v>
      </c>
      <c r="G116" s="60">
        <f>IF(zgłoszenia[[#This Row],[Data zakończenia sprawy]]&gt;0,zgłoszenia[[#This Row],[Data zakończenia sprawy]]," ")</f>
        <v>42424</v>
      </c>
      <c r="H116" s="61" t="str">
        <f>IF(zgłoszenia[[#This Row],[Sposób zakończenia]]&gt;0,zgłoszenia[[#This Row],[Sposób zakończenia]]," ")</f>
        <v>decyzja umorzenie</v>
      </c>
      <c r="I116" s="77" t="e">
        <f>IF(#REF!&gt;0,#REF!,"---")</f>
        <v>#REF!</v>
      </c>
    </row>
    <row r="117" spans="1:9" ht="45" x14ac:dyDescent="0.25">
      <c r="A117" s="68" t="str">
        <f>IF(zgłoszenia[[#This Row],[ID]]&gt;0,zgłoszenia[[#This Row],[Lp.]]&amp;" "&amp;zgłoszenia[[#This Row],[ID]]&amp;"
"&amp;zgłoszenia[[#This Row],[Nr kance- laryjny]]&amp;"/P/15","---")</f>
        <v>114 ŁD
2431/P/16/P/15</v>
      </c>
      <c r="B11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dwóch altan, oczka wodnego  
gm. Biesiekierz; ob.Tatów; dz. Nr 49/4</v>
      </c>
      <c r="C117" s="45" t="str">
        <f>IF(zgłoszenia[[#This Row],[Rodzaj zgłoszenia]]&gt;0,zgłoszenia[[#This Row],[Rodzaj zgłoszenia]]," ")</f>
        <v>budowa obiektu - art. 29 ust. 1</v>
      </c>
      <c r="D117" s="64" t="e">
        <f>IF(#REF!&gt;0,#REF!&amp;";
"&amp;#REF!," ")</f>
        <v>#REF!</v>
      </c>
      <c r="E117" s="69" t="e">
        <f>IF(zgłoszenia[BOŚ Znak sprawy]&gt;0,zgłoszenia[BOŚ Znak sprawy]&amp;"
( "&amp;#REF!&amp;" "&amp;"dni )"," ")</f>
        <v>#REF!</v>
      </c>
      <c r="F117" s="60">
        <f>IF(zgłoszenia[[#This Row],[Data wpływu wniosku]]&gt;0,zgłoszenia[[#This Row],[Data wpływu wniosku]]," ")</f>
        <v>42411</v>
      </c>
      <c r="G117" s="60">
        <f>IF(zgłoszenia[[#This Row],[Data zakończenia sprawy]]&gt;0,zgłoszenia[[#This Row],[Data zakończenia sprawy]]," ")</f>
        <v>42433</v>
      </c>
      <c r="H117" s="61" t="str">
        <f>IF(zgłoszenia[[#This Row],[Sposób zakończenia]]&gt;0,zgłoszenia[[#This Row],[Sposób zakończenia]]," ")</f>
        <v>brak sprzeciwu - zgłoszenie skuteczne</v>
      </c>
      <c r="I117" s="77" t="e">
        <f>IF(#REF!&gt;0,#REF!,"---")</f>
        <v>#REF!</v>
      </c>
    </row>
    <row r="118" spans="1:9" ht="45" x14ac:dyDescent="0.25">
      <c r="A118" s="68" t="str">
        <f>IF(zgłoszenia[[#This Row],[ID]]&gt;0,zgłoszenia[[#This Row],[Lp.]]&amp;" "&amp;zgłoszenia[[#This Row],[ID]]&amp;"
"&amp;zgłoszenia[[#This Row],[Nr kance- laryjny]]&amp;"/P/15","---")</f>
        <v>115 SR
2426/P/16/P/15</v>
      </c>
      <c r="B11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 
gm. Mielno; ob.Chłopy; dz. Nr 92/6</v>
      </c>
      <c r="C118" s="45" t="str">
        <f>IF(zgłoszenia[[#This Row],[Rodzaj zgłoszenia]]&gt;0,zgłoszenia[[#This Row],[Rodzaj zgłoszenia]]," ")</f>
        <v>budowa obiektu - art. 29 ust. 1</v>
      </c>
      <c r="D118" s="64" t="e">
        <f>IF(#REF!&gt;0,#REF!&amp;";
"&amp;#REF!," ")</f>
        <v>#REF!</v>
      </c>
      <c r="E118" s="69" t="e">
        <f>IF(zgłoszenia[BOŚ Znak sprawy]&gt;0,zgłoszenia[BOŚ Znak sprawy]&amp;"
( "&amp;#REF!&amp;" "&amp;"dni )"," ")</f>
        <v>#REF!</v>
      </c>
      <c r="F118" s="60">
        <f>IF(zgłoszenia[[#This Row],[Data wpływu wniosku]]&gt;0,zgłoszenia[[#This Row],[Data wpływu wniosku]]," ")</f>
        <v>42411</v>
      </c>
      <c r="G118" s="60">
        <f>IF(zgłoszenia[[#This Row],[Data zakończenia sprawy]]&gt;0,zgłoszenia[[#This Row],[Data zakończenia sprawy]]," ")</f>
        <v>42424</v>
      </c>
      <c r="H118" s="61" t="str">
        <f>IF(zgłoszenia[[#This Row],[Sposób zakończenia]]&gt;0,zgłoszenia[[#This Row],[Sposób zakończenia]]," ")</f>
        <v>brak sprzeciwu - zgłoszenie skuteczne</v>
      </c>
      <c r="I118" s="77" t="e">
        <f>IF(#REF!&gt;0,#REF!,"---")</f>
        <v>#REF!</v>
      </c>
    </row>
    <row r="119" spans="1:9" ht="45" x14ac:dyDescent="0.25">
      <c r="A119" s="68" t="str">
        <f>IF(zgłoszenia[[#This Row],[ID]]&gt;0,zgłoszenia[[#This Row],[Lp.]]&amp;" "&amp;zgłoszenia[[#This Row],[ID]]&amp;"
"&amp;zgłoszenia[[#This Row],[Nr kance- laryjny]]&amp;"/P/15","---")</f>
        <v>116 AA
2428/P/16/P/15</v>
      </c>
      <c r="B11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publicznego  
gm. Bobolice; ob.Chociwle; dz. Nr 130/1,163/1</v>
      </c>
      <c r="C119" s="45" t="str">
        <f>IF(zgłoszenia[[#This Row],[Rodzaj zgłoszenia]]&gt;0,zgłoszenia[[#This Row],[Rodzaj zgłoszenia]]," ")</f>
        <v>budowa obiektu - art. 29 ust. 1</v>
      </c>
      <c r="D119" s="64" t="e">
        <f>IF(#REF!&gt;0,#REF!&amp;";
"&amp;#REF!," ")</f>
        <v>#REF!</v>
      </c>
      <c r="E119" s="69" t="e">
        <f>IF(zgłoszenia[BOŚ Znak sprawy]&gt;0,zgłoszenia[BOŚ Znak sprawy]&amp;"
( "&amp;#REF!&amp;" "&amp;"dni )"," ")</f>
        <v>#REF!</v>
      </c>
      <c r="F119" s="60">
        <f>IF(zgłoszenia[[#This Row],[Data wpływu wniosku]]&gt;0,zgłoszenia[[#This Row],[Data wpływu wniosku]]," ")</f>
        <v>42411</v>
      </c>
      <c r="G119" s="60">
        <f>IF(zgłoszenia[[#This Row],[Data zakończenia sprawy]]&gt;0,zgłoszenia[[#This Row],[Data zakończenia sprawy]]," ")</f>
        <v>42430</v>
      </c>
      <c r="H119" s="61" t="str">
        <f>IF(zgłoszenia[[#This Row],[Sposób zakończenia]]&gt;0,zgłoszenia[[#This Row],[Sposób zakończenia]]," ")</f>
        <v>brak sprzeciwu - zgłoszenie skuteczne</v>
      </c>
      <c r="I119" s="77" t="e">
        <f>IF(#REF!&gt;0,#REF!,"---")</f>
        <v>#REF!</v>
      </c>
    </row>
    <row r="120" spans="1:9" ht="45" x14ac:dyDescent="0.25">
      <c r="A120" s="68" t="str">
        <f>IF(zgłoszenia[[#This Row],[ID]]&gt;0,zgłoszenia[[#This Row],[Lp.]]&amp;" "&amp;zgłoszenia[[#This Row],[ID]]&amp;"
"&amp;zgłoszenia[[#This Row],[Nr kance- laryjny]]&amp;"/P/15","---")</f>
        <v>117 ŁD
2496/P/16/P/15</v>
      </c>
      <c r="B12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ob.Świemino; dz. Nr 67/7</v>
      </c>
      <c r="C120" s="45" t="str">
        <f>IF(zgłoszenia[[#This Row],[Rodzaj zgłoszenia]]&gt;0,zgłoszenia[[#This Row],[Rodzaj zgłoszenia]]," ")</f>
        <v>budowa obiektu - art. 29 ust. 1</v>
      </c>
      <c r="D120" s="64" t="e">
        <f>IF(#REF!&gt;0,#REF!&amp;";
"&amp;#REF!," ")</f>
        <v>#REF!</v>
      </c>
      <c r="E120" s="69" t="e">
        <f>IF(zgłoszenia[BOŚ Znak sprawy]&gt;0,zgłoszenia[BOŚ Znak sprawy]&amp;"
( "&amp;#REF!&amp;" "&amp;"dni )"," ")</f>
        <v>#REF!</v>
      </c>
      <c r="F120" s="60">
        <f>IF(zgłoszenia[[#This Row],[Data wpływu wniosku]]&gt;0,zgłoszenia[[#This Row],[Data wpływu wniosku]]," ")</f>
        <v>42412</v>
      </c>
      <c r="G120" s="60">
        <f>IF(zgłoszenia[[#This Row],[Data zakończenia sprawy]]&gt;0,zgłoszenia[[#This Row],[Data zakończenia sprawy]]," ")</f>
        <v>42440</v>
      </c>
      <c r="H120" s="61" t="str">
        <f>IF(zgłoszenia[[#This Row],[Sposób zakończenia]]&gt;0,zgłoszenia[[#This Row],[Sposób zakończenia]]," ")</f>
        <v>brak sprzeciwu - zgłoszenie skuteczne</v>
      </c>
      <c r="I120" s="77" t="e">
        <f>IF(#REF!&gt;0,#REF!,"---")</f>
        <v>#REF!</v>
      </c>
    </row>
    <row r="121" spans="1:9" ht="45" x14ac:dyDescent="0.25">
      <c r="A121" s="68" t="str">
        <f>IF(zgłoszenia[[#This Row],[ID]]&gt;0,zgłoszenia[[#This Row],[Lp.]]&amp;" "&amp;zgłoszenia[[#This Row],[ID]]&amp;"
"&amp;zgłoszenia[[#This Row],[Nr kance- laryjny]]&amp;"/P/15","---")</f>
        <v>118 AA
2035/P/16/P/15</v>
      </c>
      <c r="B12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ogrodzenie 
gm. Sianów; ob.Osieki; dz. Nr 14/9</v>
      </c>
      <c r="C121" s="45" t="str">
        <f>IF(zgłoszenia[[#This Row],[Rodzaj zgłoszenia]]&gt;0,zgłoszenia[[#This Row],[Rodzaj zgłoszenia]]," ")</f>
        <v>budowa obiektu - art. 29 ust. 1</v>
      </c>
      <c r="D121" s="64" t="e">
        <f>IF(#REF!&gt;0,#REF!&amp;";
"&amp;#REF!," ")</f>
        <v>#REF!</v>
      </c>
      <c r="E121" s="69" t="e">
        <f>IF(zgłoszenia[BOŚ Znak sprawy]&gt;0,zgłoszenia[BOŚ Znak sprawy]&amp;"
( "&amp;#REF!&amp;" "&amp;"dni )"," ")</f>
        <v>#REF!</v>
      </c>
      <c r="F121" s="60">
        <f>IF(zgłoszenia[[#This Row],[Data wpływu wniosku]]&gt;0,zgłoszenia[[#This Row],[Data wpływu wniosku]]," ")</f>
        <v>42405</v>
      </c>
      <c r="G121" s="60">
        <f>IF(zgłoszenia[[#This Row],[Data zakończenia sprawy]]&gt;0,zgłoszenia[[#This Row],[Data zakończenia sprawy]]," ")</f>
        <v>42416</v>
      </c>
      <c r="H121" s="61" t="str">
        <f>IF(zgłoszenia[[#This Row],[Sposób zakończenia]]&gt;0,zgłoszenia[[#This Row],[Sposób zakończenia]]," ")</f>
        <v xml:space="preserve"> </v>
      </c>
      <c r="I121" s="77" t="e">
        <f>IF(#REF!&gt;0,#REF!,"---")</f>
        <v>#REF!</v>
      </c>
    </row>
    <row r="122" spans="1:9" ht="45" x14ac:dyDescent="0.25">
      <c r="A122" s="68" t="str">
        <f>IF(zgłoszenia[[#This Row],[ID]]&gt;0,zgłoszenia[[#This Row],[Lp.]]&amp;" "&amp;zgłoszenia[[#This Row],[ID]]&amp;"
"&amp;zgłoszenia[[#This Row],[Nr kance- laryjny]]&amp;"/P/15","---")</f>
        <v>119 SR
2516/P/16/P/15</v>
      </c>
      <c r="B12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rekreacji indywidualnej  
gm. Mielno; ob.Gąski; dz. Nr 26/9</v>
      </c>
      <c r="C122" s="45" t="str">
        <f>IF(zgłoszenia[[#This Row],[Rodzaj zgłoszenia]]&gt;0,zgłoszenia[[#This Row],[Rodzaj zgłoszenia]]," ")</f>
        <v>budowa obiektu - art. 29 ust. 1</v>
      </c>
      <c r="D122" s="64" t="e">
        <f>IF(#REF!&gt;0,#REF!&amp;";
"&amp;#REF!," ")</f>
        <v>#REF!</v>
      </c>
      <c r="E122" s="69" t="e">
        <f>IF(zgłoszenia[BOŚ Znak sprawy]&gt;0,zgłoszenia[BOŚ Znak sprawy]&amp;"
( "&amp;#REF!&amp;" "&amp;"dni )"," ")</f>
        <v>#REF!</v>
      </c>
      <c r="F122" s="60">
        <f>IF(zgłoszenia[[#This Row],[Data wpływu wniosku]]&gt;0,zgłoszenia[[#This Row],[Data wpływu wniosku]]," ")</f>
        <v>42412</v>
      </c>
      <c r="G122" s="60">
        <f>IF(zgłoszenia[[#This Row],[Data zakończenia sprawy]]&gt;0,zgłoszenia[[#This Row],[Data zakończenia sprawy]]," ")</f>
        <v>42423</v>
      </c>
      <c r="H122" s="61" t="str">
        <f>IF(zgłoszenia[[#This Row],[Sposób zakończenia]]&gt;0,zgłoszenia[[#This Row],[Sposób zakończenia]]," ")</f>
        <v>przekazano wg właściwości</v>
      </c>
      <c r="I122" s="77" t="e">
        <f>IF(#REF!&gt;0,#REF!,"---")</f>
        <v>#REF!</v>
      </c>
    </row>
    <row r="123" spans="1:9" ht="45" x14ac:dyDescent="0.25">
      <c r="A123" s="68" t="str">
        <f>IF(zgłoszenia[[#This Row],[ID]]&gt;0,zgłoszenia[[#This Row],[Lp.]]&amp;" "&amp;zgłoszenia[[#This Row],[ID]]&amp;"
"&amp;zgłoszenia[[#This Row],[Nr kance- laryjny]]&amp;"/P/15","---")</f>
        <v>120 AS
2522/P/16/P/15</v>
      </c>
      <c r="B12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mieszkalnego jednorodzinnego 
gm. Polanów; ob.Polanów; dz. Nr 23/14</v>
      </c>
      <c r="C123" s="45" t="str">
        <f>IF(zgłoszenia[[#This Row],[Rodzaj zgłoszenia]]&gt;0,zgłoszenia[[#This Row],[Rodzaj zgłoszenia]]," ")</f>
        <v>jednorodzinne art.29 ust.1 pkt 1a</v>
      </c>
      <c r="D123" s="64" t="e">
        <f>IF(#REF!&gt;0,#REF!&amp;";
"&amp;#REF!," ")</f>
        <v>#REF!</v>
      </c>
      <c r="E123" s="69" t="e">
        <f>IF(zgłoszenia[BOŚ Znak sprawy]&gt;0,zgłoszenia[BOŚ Znak sprawy]&amp;"
( "&amp;#REF!&amp;" "&amp;"dni )"," ")</f>
        <v>#REF!</v>
      </c>
      <c r="F123" s="60">
        <f>IF(zgłoszenia[[#This Row],[Data wpływu wniosku]]&gt;0,zgłoszenia[[#This Row],[Data wpływu wniosku]]," ")</f>
        <v>42412</v>
      </c>
      <c r="G123" s="60">
        <f>IF(zgłoszenia[[#This Row],[Data zakończenia sprawy]]&gt;0,zgłoszenia[[#This Row],[Data zakończenia sprawy]]," ")</f>
        <v>42439</v>
      </c>
      <c r="H123" s="61" t="str">
        <f>IF(zgłoszenia[[#This Row],[Sposób zakończenia]]&gt;0,zgłoszenia[[#This Row],[Sposób zakończenia]]," ")</f>
        <v>brak sprzeciwu - zgłoszenie skuteczne</v>
      </c>
      <c r="I123" s="77" t="e">
        <f>IF(#REF!&gt;0,#REF!,"---")</f>
        <v>#REF!</v>
      </c>
    </row>
    <row r="124" spans="1:9" ht="45" x14ac:dyDescent="0.25">
      <c r="A124" s="68" t="str">
        <f>IF(zgłoszenia[[#This Row],[ID]]&gt;0,zgłoszenia[[#This Row],[Lp.]]&amp;" "&amp;zgłoszenia[[#This Row],[ID]]&amp;"
"&amp;zgłoszenia[[#This Row],[Nr kance- laryjny]]&amp;"/P/15","---")</f>
        <v>121 MS
2574/P/16/P/15</v>
      </c>
      <c r="B12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wolnostojący budynek rekreacji indywidualnej  
gm. Będzino; ob.Pleśna; dz. Nr 319/20</v>
      </c>
      <c r="C124" s="45" t="str">
        <f>IF(zgłoszenia[[#This Row],[Rodzaj zgłoszenia]]&gt;0,zgłoszenia[[#This Row],[Rodzaj zgłoszenia]]," ")</f>
        <v>budowa obiektu - art. 29 ust. 1</v>
      </c>
      <c r="D124" s="64" t="e">
        <f>IF(#REF!&gt;0,#REF!&amp;";
"&amp;#REF!," ")</f>
        <v>#REF!</v>
      </c>
      <c r="E124" s="69" t="e">
        <f>IF(zgłoszenia[BOŚ Znak sprawy]&gt;0,zgłoszenia[BOŚ Znak sprawy]&amp;"
( "&amp;#REF!&amp;" "&amp;"dni )"," ")</f>
        <v>#REF!</v>
      </c>
      <c r="F124" s="60">
        <f>IF(zgłoszenia[[#This Row],[Data wpływu wniosku]]&gt;0,zgłoszenia[[#This Row],[Data wpływu wniosku]]," ")</f>
        <v>42415</v>
      </c>
      <c r="G124" s="60">
        <f>IF(zgłoszenia[[#This Row],[Data zakończenia sprawy]]&gt;0,zgłoszenia[[#This Row],[Data zakończenia sprawy]]," ")</f>
        <v>42494</v>
      </c>
      <c r="H124" s="61" t="str">
        <f>IF(zgłoszenia[[#This Row],[Sposób zakończenia]]&gt;0,zgłoszenia[[#This Row],[Sposób zakończenia]]," ")</f>
        <v>decyzja sprzeciwu</v>
      </c>
      <c r="I124" s="77" t="e">
        <f>IF(#REF!&gt;0,#REF!,"---")</f>
        <v>#REF!</v>
      </c>
    </row>
    <row r="125" spans="1:9" ht="45" x14ac:dyDescent="0.25">
      <c r="A125" s="68" t="str">
        <f>IF(zgłoszenia[[#This Row],[ID]]&gt;0,zgłoszenia[[#This Row],[Lp.]]&amp;" "&amp;zgłoszenia[[#This Row],[ID]]&amp;"
"&amp;zgłoszenia[[#This Row],[Nr kance- laryjny]]&amp;"/P/15","---")</f>
        <v>122 KŻ
2584/P/16/P/15</v>
      </c>
      <c r="B12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obiektu tymczasowego 
gm. Mielno; ob.Chłopy; dz. Nr 33</v>
      </c>
      <c r="C125" s="45" t="str">
        <f>IF(zgłoszenia[[#This Row],[Rodzaj zgłoszenia]]&gt;0,zgłoszenia[[#This Row],[Rodzaj zgłoszenia]]," ")</f>
        <v>tymczasowy obiekt - art. 29 ust. 1, pkt 12</v>
      </c>
      <c r="D125" s="64" t="e">
        <f>IF(#REF!&gt;0,#REF!&amp;";
"&amp;#REF!," ")</f>
        <v>#REF!</v>
      </c>
      <c r="E125" s="69" t="e">
        <f>IF(zgłoszenia[BOŚ Znak sprawy]&gt;0,zgłoszenia[BOŚ Znak sprawy]&amp;"
( "&amp;#REF!&amp;" "&amp;"dni )"," ")</f>
        <v>#REF!</v>
      </c>
      <c r="F125" s="60">
        <f>IF(zgłoszenia[[#This Row],[Data wpływu wniosku]]&gt;0,zgłoszenia[[#This Row],[Data wpływu wniosku]]," ")</f>
        <v>42415</v>
      </c>
      <c r="G125" s="60">
        <f>IF(zgłoszenia[[#This Row],[Data zakończenia sprawy]]&gt;0,zgłoszenia[[#This Row],[Data zakończenia sprawy]]," ")</f>
        <v>42438</v>
      </c>
      <c r="H125" s="61" t="str">
        <f>IF(zgłoszenia[[#This Row],[Sposób zakończenia]]&gt;0,zgłoszenia[[#This Row],[Sposób zakończenia]]," ")</f>
        <v>brak sprzeciwu - zgłoszenie skuteczne</v>
      </c>
      <c r="I125" s="77" t="e">
        <f>IF(#REF!&gt;0,#REF!,"---")</f>
        <v>#REF!</v>
      </c>
    </row>
    <row r="126" spans="1:9" ht="45" x14ac:dyDescent="0.25">
      <c r="A126" s="68" t="str">
        <f>IF(zgłoszenia[[#This Row],[ID]]&gt;0,zgłoszenia[[#This Row],[Lp.]]&amp;" "&amp;zgłoszenia[[#This Row],[ID]]&amp;"
"&amp;zgłoszenia[[#This Row],[Nr kance- laryjny]]&amp;"/P/15","---")</f>
        <v>123 SR
2586/P/16/P/15</v>
      </c>
      <c r="B12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kablowego 
gm. Mielno; ob.Mielno; dz. Nr 137/1, 140/1, 132/1, 145/1, 212/13</v>
      </c>
      <c r="C126" s="45" t="str">
        <f>IF(zgłoszenia[[#This Row],[Rodzaj zgłoszenia]]&gt;0,zgłoszenia[[#This Row],[Rodzaj zgłoszenia]]," ")</f>
        <v>budowa obiektu - art. 29 ust. 1</v>
      </c>
      <c r="D126" s="64" t="e">
        <f>IF(#REF!&gt;0,#REF!&amp;";
"&amp;#REF!," ")</f>
        <v>#REF!</v>
      </c>
      <c r="E126" s="69" t="e">
        <f>IF(zgłoszenia[BOŚ Znak sprawy]&gt;0,zgłoszenia[BOŚ Znak sprawy]&amp;"
( "&amp;#REF!&amp;" "&amp;"dni )"," ")</f>
        <v>#REF!</v>
      </c>
      <c r="F126" s="60">
        <f>IF(zgłoszenia[[#This Row],[Data wpływu wniosku]]&gt;0,zgłoszenia[[#This Row],[Data wpływu wniosku]]," ")</f>
        <v>42415</v>
      </c>
      <c r="G126" s="60">
        <f>IF(zgłoszenia[[#This Row],[Data zakończenia sprawy]]&gt;0,zgłoszenia[[#This Row],[Data zakończenia sprawy]]," ")</f>
        <v>42422</v>
      </c>
      <c r="H126" s="61" t="str">
        <f>IF(zgłoszenia[[#This Row],[Sposób zakończenia]]&gt;0,zgłoszenia[[#This Row],[Sposób zakończenia]]," ")</f>
        <v>brak sprzeciwu - zgłoszenie skuteczne</v>
      </c>
      <c r="I126" s="77" t="e">
        <f>IF(#REF!&gt;0,#REF!,"---")</f>
        <v>#REF!</v>
      </c>
    </row>
    <row r="127" spans="1:9" ht="45" x14ac:dyDescent="0.25">
      <c r="A127" s="68" t="str">
        <f>IF(zgłoszenia[[#This Row],[ID]]&gt;0,zgłoszenia[[#This Row],[Lp.]]&amp;" "&amp;zgłoszenia[[#This Row],[ID]]&amp;"
"&amp;zgłoszenia[[#This Row],[Nr kance- laryjny]]&amp;"/P/15","---")</f>
        <v>124 SR
2616/P/16/P/15</v>
      </c>
      <c r="B127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wolnostojącego parterowego budynku rekreacji indywidualnej  
gm. Mielno; ob.Mielno; dz. Nr 323/51</v>
      </c>
      <c r="C127" s="45" t="str">
        <f>IF(zgłoszenia[[#This Row],[Rodzaj zgłoszenia]]&gt;0,zgłoszenia[[#This Row],[Rodzaj zgłoszenia]]," ")</f>
        <v>budowa obiektu - art. 29 ust. 1</v>
      </c>
      <c r="D127" s="64" t="e">
        <f>IF(#REF!&gt;0,#REF!&amp;";
"&amp;#REF!," ")</f>
        <v>#REF!</v>
      </c>
      <c r="E127" s="69" t="e">
        <f>IF(zgłoszenia[BOŚ Znak sprawy]&gt;0,zgłoszenia[BOŚ Znak sprawy]&amp;"
( "&amp;#REF!&amp;" "&amp;"dni )"," ")</f>
        <v>#REF!</v>
      </c>
      <c r="F127" s="60">
        <f>IF(zgłoszenia[[#This Row],[Data wpływu wniosku]]&gt;0,zgłoszenia[[#This Row],[Data wpływu wniosku]]," ")</f>
        <v>42415</v>
      </c>
      <c r="G127" s="60">
        <f>IF(zgłoszenia[[#This Row],[Data zakończenia sprawy]]&gt;0,zgłoszenia[[#This Row],[Data zakończenia sprawy]]," ")</f>
        <v>42422</v>
      </c>
      <c r="H127" s="61" t="str">
        <f>IF(zgłoszenia[[#This Row],[Sposób zakończenia]]&gt;0,zgłoszenia[[#This Row],[Sposób zakończenia]]," ")</f>
        <v>brak sprzeciwu - zgłoszenie skuteczne</v>
      </c>
      <c r="I127" s="77" t="e">
        <f>IF(#REF!&gt;0,#REF!,"---")</f>
        <v>#REF!</v>
      </c>
    </row>
    <row r="128" spans="1:9" ht="45" x14ac:dyDescent="0.25">
      <c r="A128" s="68" t="str">
        <f>IF(zgłoszenia[[#This Row],[ID]]&gt;0,zgłoszenia[[#This Row],[Lp.]]&amp;" "&amp;zgłoszenia[[#This Row],[ID]]&amp;"
"&amp;zgłoszenia[[#This Row],[Nr kance- laryjny]]&amp;"/P/15","---")</f>
        <v>125 KŻ
2618/P/16/P/15</v>
      </c>
      <c r="B128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6 wolnostojących budynków rekreacji indywidualnej  
gm. Mielno; ob.Mielno ; dz. Nr 323/56</v>
      </c>
      <c r="C128" s="45" t="str">
        <f>IF(zgłoszenia[[#This Row],[Rodzaj zgłoszenia]]&gt;0,zgłoszenia[[#This Row],[Rodzaj zgłoszenia]]," ")</f>
        <v>budowa obiektu - art. 29 ust. 1</v>
      </c>
      <c r="D128" s="64" t="e">
        <f>IF(#REF!&gt;0,#REF!&amp;";
"&amp;#REF!," ")</f>
        <v>#REF!</v>
      </c>
      <c r="E128" s="69" t="e">
        <f>IF(zgłoszenia[BOŚ Znak sprawy]&gt;0,zgłoszenia[BOŚ Znak sprawy]&amp;"
( "&amp;#REF!&amp;" "&amp;"dni )"," ")</f>
        <v>#REF!</v>
      </c>
      <c r="F128" s="60">
        <f>IF(zgłoszenia[[#This Row],[Data wpływu wniosku]]&gt;0,zgłoszenia[[#This Row],[Data wpływu wniosku]]," ")</f>
        <v>42415</v>
      </c>
      <c r="G128" s="60">
        <f>IF(zgłoszenia[[#This Row],[Data zakończenia sprawy]]&gt;0,zgłoszenia[[#This Row],[Data zakończenia sprawy]]," ")</f>
        <v>42468</v>
      </c>
      <c r="H128" s="61" t="str">
        <f>IF(zgłoszenia[[#This Row],[Sposób zakończenia]]&gt;0,zgłoszenia[[#This Row],[Sposób zakończenia]]," ")</f>
        <v>brak sprzeciwu - zgłoszenie skuteczne</v>
      </c>
      <c r="I128" s="77" t="e">
        <f>IF(#REF!&gt;0,#REF!,"---")</f>
        <v>#REF!</v>
      </c>
    </row>
    <row r="129" spans="1:9" ht="45" x14ac:dyDescent="0.25">
      <c r="A129" s="68" t="str">
        <f>IF(zgłoszenia[[#This Row],[ID]]&gt;0,zgłoszenia[[#This Row],[Lp.]]&amp;" "&amp;zgłoszenia[[#This Row],[ID]]&amp;"
"&amp;zgłoszenia[[#This Row],[Nr kance- laryjny]]&amp;"/P/15","---")</f>
        <v>126 SR
2684/P/16/P/15</v>
      </c>
      <c r="B129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obiektu tymczasowego  
gm. Mielno; ob.Mielno; dz. Nr 42/67</v>
      </c>
      <c r="C129" s="45" t="str">
        <f>IF(zgłoszenia[[#This Row],[Rodzaj zgłoszenia]]&gt;0,zgłoszenia[[#This Row],[Rodzaj zgłoszenia]]," ")</f>
        <v>tymczasowy obiekt - art. 29 ust. 1, pkt 12</v>
      </c>
      <c r="D129" s="64" t="e">
        <f>IF(#REF!&gt;0,#REF!&amp;";
"&amp;#REF!," ")</f>
        <v>#REF!</v>
      </c>
      <c r="E129" s="69" t="e">
        <f>IF(zgłoszenia[BOŚ Znak sprawy]&gt;0,zgłoszenia[BOŚ Znak sprawy]&amp;"
( "&amp;#REF!&amp;" "&amp;"dni )"," ")</f>
        <v>#REF!</v>
      </c>
      <c r="F129" s="60">
        <f>IF(zgłoszenia[[#This Row],[Data wpływu wniosku]]&gt;0,zgłoszenia[[#This Row],[Data wpływu wniosku]]," ")</f>
        <v>42415</v>
      </c>
      <c r="G129" s="60">
        <f>IF(zgłoszenia[[#This Row],[Data zakończenia sprawy]]&gt;0,zgłoszenia[[#This Row],[Data zakończenia sprawy]]," ")</f>
        <v>42444</v>
      </c>
      <c r="H129" s="61" t="str">
        <f>IF(zgłoszenia[[#This Row],[Sposób zakończenia]]&gt;0,zgłoszenia[[#This Row],[Sposób zakończenia]]," ")</f>
        <v>decyzja sprzeciwu</v>
      </c>
      <c r="I129" s="77" t="e">
        <f>IF(#REF!&gt;0,#REF!,"---")</f>
        <v>#REF!</v>
      </c>
    </row>
    <row r="130" spans="1:9" ht="45" x14ac:dyDescent="0.25">
      <c r="A130" s="68" t="str">
        <f>IF(zgłoszenia[[#This Row],[ID]]&gt;0,zgłoszenia[[#This Row],[Lp.]]&amp;" "&amp;zgłoszenia[[#This Row],[ID]]&amp;"
"&amp;zgłoszenia[[#This Row],[Nr kance- laryjny]]&amp;"/P/15","---")</f>
        <v>127 AS
2688/P/16/P/15</v>
      </c>
      <c r="B130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kanalizacyjnej 
gm. Polanów; ob.Krąg; dz. Nr 140, 169</v>
      </c>
      <c r="C130" s="45" t="str">
        <f>IF(zgłoszenia[[#This Row],[Rodzaj zgłoszenia]]&gt;0,zgłoszenia[[#This Row],[Rodzaj zgłoszenia]]," ")</f>
        <v>sieci art.29 ust.1 pkt 19a</v>
      </c>
      <c r="D130" s="64" t="e">
        <f>IF(#REF!&gt;0,#REF!&amp;";
"&amp;#REF!," ")</f>
        <v>#REF!</v>
      </c>
      <c r="E130" s="69" t="e">
        <f>IF(zgłoszenia[BOŚ Znak sprawy]&gt;0,zgłoszenia[BOŚ Znak sprawy]&amp;"
( "&amp;#REF!&amp;" "&amp;"dni )"," ")</f>
        <v>#REF!</v>
      </c>
      <c r="F130" s="60">
        <f>IF(zgłoszenia[[#This Row],[Data wpływu wniosku]]&gt;0,zgłoszenia[[#This Row],[Data wpływu wniosku]]," ")</f>
        <v>42416</v>
      </c>
      <c r="G130" s="60">
        <f>IF(zgłoszenia[[#This Row],[Data zakończenia sprawy]]&gt;0,zgłoszenia[[#This Row],[Data zakończenia sprawy]]," ")</f>
        <v>42444</v>
      </c>
      <c r="H130" s="61" t="str">
        <f>IF(zgłoszenia[[#This Row],[Sposób zakończenia]]&gt;0,zgłoszenia[[#This Row],[Sposób zakończenia]]," ")</f>
        <v>brak sprzeciwu - zgłoszenie skuteczne</v>
      </c>
      <c r="I130" s="77" t="e">
        <f>IF(#REF!&gt;0,#REF!,"---")</f>
        <v>#REF!</v>
      </c>
    </row>
    <row r="131" spans="1:9" ht="45" x14ac:dyDescent="0.25">
      <c r="A131" s="68" t="str">
        <f>IF(zgłoszenia[[#This Row],[ID]]&gt;0,zgłoszenia[[#This Row],[Lp.]]&amp;" "&amp;zgłoszenia[[#This Row],[ID]]&amp;"
"&amp;zgłoszenia[[#This Row],[Nr kance- laryjny]]&amp;"/P/15","---")</f>
        <v>128 AP
2704/P/16/P/15</v>
      </c>
      <c r="B131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kanalizacyjnej  
gm. Mielno; ob.Sarbinowo; dz. Nr 57,103,323</v>
      </c>
      <c r="C131" s="45" t="str">
        <f>IF(zgłoszenia[[#This Row],[Rodzaj zgłoszenia]]&gt;0,zgłoszenia[[#This Row],[Rodzaj zgłoszenia]]," ")</f>
        <v>sieci art.29 ust.1 pkt 19a</v>
      </c>
      <c r="D131" s="64" t="e">
        <f>IF(#REF!&gt;0,#REF!&amp;";
"&amp;#REF!," ")</f>
        <v>#REF!</v>
      </c>
      <c r="E131" s="69" t="e">
        <f>IF(zgłoszenia[BOŚ Znak sprawy]&gt;0,zgłoszenia[BOŚ Znak sprawy]&amp;"
( "&amp;#REF!&amp;" "&amp;"dni )"," ")</f>
        <v>#REF!</v>
      </c>
      <c r="F131" s="60">
        <f>IF(zgłoszenia[[#This Row],[Data wpływu wniosku]]&gt;0,zgłoszenia[[#This Row],[Data wpływu wniosku]]," ")</f>
        <v>42416</v>
      </c>
      <c r="G131" s="60">
        <f>IF(zgłoszenia[[#This Row],[Data zakończenia sprawy]]&gt;0,zgłoszenia[[#This Row],[Data zakończenia sprawy]]," ")</f>
        <v>42424</v>
      </c>
      <c r="H131" s="61" t="str">
        <f>IF(zgłoszenia[[#This Row],[Sposób zakończenia]]&gt;0,zgłoszenia[[#This Row],[Sposób zakończenia]]," ")</f>
        <v>brak sprzeciwu - zgłoszenie skuteczne</v>
      </c>
      <c r="I131" s="77" t="e">
        <f>IF(#REF!&gt;0,#REF!,"---")</f>
        <v>#REF!</v>
      </c>
    </row>
    <row r="132" spans="1:9" ht="45" x14ac:dyDescent="0.25">
      <c r="A132" s="68" t="str">
        <f>IF(zgłoszenia[[#This Row],[ID]]&gt;0,zgłoszenia[[#This Row],[Lp.]]&amp;" "&amp;zgłoszenia[[#This Row],[ID]]&amp;"
"&amp;zgłoszenia[[#This Row],[Nr kance- laryjny]]&amp;"/P/15","---")</f>
        <v>129 AŁ
2708/P/16/P/15</v>
      </c>
      <c r="B132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projekt rozmieszczenia obiektów małej architektury na placu zabaw 
gm. Świeszyno; ob.Konikowo; dz. Nr 106/9</v>
      </c>
      <c r="C132" s="45" t="str">
        <f>IF(zgłoszenia[[#This Row],[Rodzaj zgłoszenia]]&gt;0,zgłoszenia[[#This Row],[Rodzaj zgłoszenia]]," ")</f>
        <v>budowa obiektu - art. 29 ust. 1</v>
      </c>
      <c r="D132" s="64" t="e">
        <f>IF(#REF!&gt;0,#REF!&amp;";
"&amp;#REF!," ")</f>
        <v>#REF!</v>
      </c>
      <c r="E132" s="69" t="e">
        <f>IF(zgłoszenia[BOŚ Znak sprawy]&gt;0,zgłoszenia[BOŚ Znak sprawy]&amp;"
( "&amp;#REF!&amp;" "&amp;"dni )"," ")</f>
        <v>#REF!</v>
      </c>
      <c r="F132" s="60">
        <f>IF(zgłoszenia[[#This Row],[Data wpływu wniosku]]&gt;0,zgłoszenia[[#This Row],[Data wpływu wniosku]]," ")</f>
        <v>42416</v>
      </c>
      <c r="G132" s="60">
        <f>IF(zgłoszenia[[#This Row],[Data zakończenia sprawy]]&gt;0,zgłoszenia[[#This Row],[Data zakończenia sprawy]]," ")</f>
        <v>42446</v>
      </c>
      <c r="H132" s="61" t="str">
        <f>IF(zgłoszenia[[#This Row],[Sposób zakończenia]]&gt;0,zgłoszenia[[#This Row],[Sposób zakończenia]]," ")</f>
        <v>brak sprzeciwu - zgłoszenie skuteczne</v>
      </c>
      <c r="I132" s="77" t="e">
        <f>IF(#REF!&gt;0,#REF!,"---")</f>
        <v>#REF!</v>
      </c>
    </row>
    <row r="133" spans="1:9" ht="45" x14ac:dyDescent="0.25">
      <c r="A133" s="68" t="str">
        <f>IF(zgłoszenia[[#This Row],[ID]]&gt;0,zgłoszenia[[#This Row],[Lp.]]&amp;" "&amp;zgłoszenia[[#This Row],[ID]]&amp;"
"&amp;zgłoszenia[[#This Row],[Nr kance- laryjny]]&amp;"/P/15","---")</f>
        <v>130 ŁD
2812/P/16/P/15</v>
      </c>
      <c r="B133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kanalizacji sanitarnej 
gm. Biesiekierz; ob.Biesiekierz; dz. Nr 7/14,7/12</v>
      </c>
      <c r="C133" s="45" t="str">
        <f>IF(zgłoszenia[[#This Row],[Rodzaj zgłoszenia]]&gt;0,zgłoszenia[[#This Row],[Rodzaj zgłoszenia]]," ")</f>
        <v>budowa obiektu - art. 29 ust. 1</v>
      </c>
      <c r="D133" s="64" t="e">
        <f>IF(#REF!&gt;0,#REF!&amp;";
"&amp;#REF!," ")</f>
        <v>#REF!</v>
      </c>
      <c r="E133" s="69" t="e">
        <f>IF(zgłoszenia[BOŚ Znak sprawy]&gt;0,zgłoszenia[BOŚ Znak sprawy]&amp;"
( "&amp;#REF!&amp;" "&amp;"dni )"," ")</f>
        <v>#REF!</v>
      </c>
      <c r="F133" s="60">
        <f>IF(zgłoszenia[[#This Row],[Data wpływu wniosku]]&gt;0,zgłoszenia[[#This Row],[Data wpływu wniosku]]," ")</f>
        <v>42417</v>
      </c>
      <c r="G133" s="60">
        <f>IF(zgłoszenia[[#This Row],[Data zakończenia sprawy]]&gt;0,zgłoszenia[[#This Row],[Data zakończenia sprawy]]," ")</f>
        <v>42446</v>
      </c>
      <c r="H133" s="61" t="str">
        <f>IF(zgłoszenia[[#This Row],[Sposób zakończenia]]&gt;0,zgłoszenia[[#This Row],[Sposób zakończenia]]," ")</f>
        <v>brak sprzeciwu - zgłoszenie skuteczne</v>
      </c>
      <c r="I133" s="77" t="e">
        <f>IF(#REF!&gt;0,#REF!,"---")</f>
        <v>#REF!</v>
      </c>
    </row>
    <row r="134" spans="1:9" ht="45" x14ac:dyDescent="0.25">
      <c r="A134" s="68" t="str">
        <f>IF(zgłoszenia[[#This Row],[ID]]&gt;0,zgłoszenia[[#This Row],[Lp.]]&amp;" "&amp;zgłoszenia[[#This Row],[ID]]&amp;"
"&amp;zgłoszenia[[#This Row],[Nr kance- laryjny]]&amp;"/P/15","---")</f>
        <v>131 ŁD
2814/P/16/P/15</v>
      </c>
      <c r="B134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kianalizacyjna rozdzielcza  
gm. Świeszyno; ob.Niekłonice; dz. Nr 80</v>
      </c>
      <c r="C134" s="45" t="str">
        <f>IF(zgłoszenia[[#This Row],[Rodzaj zgłoszenia]]&gt;0,zgłoszenia[[#This Row],[Rodzaj zgłoszenia]]," ")</f>
        <v>sieci art.29 ust.1 pkt 19a</v>
      </c>
      <c r="D134" s="64" t="e">
        <f>IF(#REF!&gt;0,#REF!&amp;";
"&amp;#REF!," ")</f>
        <v>#REF!</v>
      </c>
      <c r="E134" s="69" t="e">
        <f>IF(zgłoszenia[BOŚ Znak sprawy]&gt;0,zgłoszenia[BOŚ Znak sprawy]&amp;"
( "&amp;#REF!&amp;" "&amp;"dni )"," ")</f>
        <v>#REF!</v>
      </c>
      <c r="F134" s="60">
        <f>IF(zgłoszenia[[#This Row],[Data wpływu wniosku]]&gt;0,zgłoszenia[[#This Row],[Data wpływu wniosku]]," ")</f>
        <v>42417</v>
      </c>
      <c r="G134" s="60">
        <f>IF(zgłoszenia[[#This Row],[Data zakończenia sprawy]]&gt;0,zgłoszenia[[#This Row],[Data zakończenia sprawy]]," ")</f>
        <v>42446</v>
      </c>
      <c r="H134" s="61" t="str">
        <f>IF(zgłoszenia[[#This Row],[Sposób zakończenia]]&gt;0,zgłoszenia[[#This Row],[Sposób zakończenia]]," ")</f>
        <v>brak sprzeciwu - zgłoszenie skuteczne</v>
      </c>
      <c r="I134" s="77" t="e">
        <f>IF(#REF!&gt;0,#REF!,"---")</f>
        <v>#REF!</v>
      </c>
    </row>
    <row r="135" spans="1:9" ht="60" x14ac:dyDescent="0.25">
      <c r="A135" s="68" t="str">
        <f>IF(zgłoszenia[[#This Row],[ID]]&gt;0,zgłoszenia[[#This Row],[Lp.]]&amp;" "&amp;zgłoszenia[[#This Row],[ID]]&amp;"
"&amp;zgłoszenia[[#This Row],[Nr kance- laryjny]]&amp;"/P/15","---")</f>
        <v>132 MS
2774/P/16/P/15</v>
      </c>
      <c r="B135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wolnostojący parterowy budynek rekreacji indywidualnej ze zbiornikiem bezodpływowym  
gm. Będzino; ob.Śmiechów; dz. Nr 121/31</v>
      </c>
      <c r="C135" s="45" t="str">
        <f>IF(zgłoszenia[[#This Row],[Rodzaj zgłoszenia]]&gt;0,zgłoszenia[[#This Row],[Rodzaj zgłoszenia]]," ")</f>
        <v>budowa obiektu - art. 29 ust. 1</v>
      </c>
      <c r="D135" s="64" t="e">
        <f>IF(#REF!&gt;0,#REF!&amp;";
"&amp;#REF!," ")</f>
        <v>#REF!</v>
      </c>
      <c r="E135" s="69" t="e">
        <f>IF(zgłoszenia[BOŚ Znak sprawy]&gt;0,zgłoszenia[BOŚ Znak sprawy]&amp;"
( "&amp;#REF!&amp;" "&amp;"dni )"," ")</f>
        <v>#REF!</v>
      </c>
      <c r="F135" s="60">
        <f>IF(zgłoszenia[[#This Row],[Data wpływu wniosku]]&gt;0,zgłoszenia[[#This Row],[Data wpływu wniosku]]," ")</f>
        <v>42417</v>
      </c>
      <c r="G135" s="60">
        <f>IF(zgłoszenia[[#This Row],[Data zakończenia sprawy]]&gt;0,zgłoszenia[[#This Row],[Data zakończenia sprawy]]," ")</f>
        <v>42446</v>
      </c>
      <c r="H135" s="61" t="str">
        <f>IF(zgłoszenia[[#This Row],[Sposób zakończenia]]&gt;0,zgłoszenia[[#This Row],[Sposób zakończenia]]," ")</f>
        <v>brak sprzeciwu - zgłoszenie skuteczne</v>
      </c>
      <c r="I135" s="77" t="e">
        <f>IF(#REF!&gt;0,#REF!,"---")</f>
        <v>#REF!</v>
      </c>
    </row>
    <row r="136" spans="1:9" ht="45" x14ac:dyDescent="0.25">
      <c r="A136" s="80" t="str">
        <f>IF(zgłoszenia[[#This Row],[ID]]&gt;0,zgłoszenia[[#This Row],[Lp.]]&amp;" "&amp;zgłoszenia[[#This Row],[ID]]&amp;"
"&amp;zgłoszenia[[#This Row],[Nr kance- laryjny]]&amp;"/P/15","---")</f>
        <v>133 AA
2786/P/16/P/15</v>
      </c>
      <c r="B136" s="64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dachu 
gm. Sianów; ob.Osieki ; dz. Nr 180/3</v>
      </c>
      <c r="C136" s="45" t="str">
        <f>IF(zgłoszenia[[#This Row],[Rodzaj zgłoszenia]]&gt;0,zgłoszenia[[#This Row],[Rodzaj zgłoszenia]]," ")</f>
        <v>roboty budowlane - art. 29 ust. 2</v>
      </c>
      <c r="D136" s="64" t="e">
        <f>IF(#REF!&gt;0,#REF!&amp;";
"&amp;#REF!," ")</f>
        <v>#REF!</v>
      </c>
      <c r="E136" s="69" t="e">
        <f>IF(zgłoszenia[BOŚ Znak sprawy]&gt;0,zgłoszenia[BOŚ Znak sprawy]&amp;"
( "&amp;#REF!&amp;" "&amp;"dni )"," ")</f>
        <v>#REF!</v>
      </c>
      <c r="F136" s="60">
        <f>IF(zgłoszenia[[#This Row],[Data wpływu wniosku]]&gt;0,zgłoszenia[[#This Row],[Data wpływu wniosku]]," ")</f>
        <v>42417</v>
      </c>
      <c r="G136" s="60">
        <f>IF(zgłoszenia[[#This Row],[Data zakończenia sprawy]]&gt;0,zgłoszenia[[#This Row],[Data zakończenia sprawy]]," ")</f>
        <v>42429</v>
      </c>
      <c r="H136" s="61" t="str">
        <f>IF(zgłoszenia[[#This Row],[Sposób zakończenia]]&gt;0,zgłoszenia[[#This Row],[Sposób zakończenia]]," ")</f>
        <v>brak sprzeciwu - zgłoszenie skuteczne</v>
      </c>
      <c r="I136" s="77" t="e">
        <f>IF(#REF!&gt;0,#REF!,"---")</f>
        <v>#REF!</v>
      </c>
    </row>
    <row r="137" spans="1:9" ht="45" x14ac:dyDescent="0.25">
      <c r="A137" s="68" t="str">
        <f>IF(zgłoszenia[[#This Row],[ID]]&gt;0,zgłoszenia[[#This Row],[Lp.]]&amp;" "&amp;zgłoszenia[[#This Row],[ID]]&amp;"
"&amp;zgłoszenia[[#This Row],[Nr kance- laryjny]]&amp;"/P/15","---")</f>
        <v>134 ŁD
2872/P/16/P/15</v>
      </c>
      <c r="B137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 
gm. Biesiekierz; ob.Stare Bielice ; dz. Nr 295/5</v>
      </c>
      <c r="C137" s="44" t="str">
        <f>IF(zgłoszenia[[#This Row],[Rodzaj zgłoszenia]]&gt;0,zgłoszenia[[#This Row],[Rodzaj zgłoszenia]]," ")</f>
        <v>budowa obiektu - art. 29 ust. 1</v>
      </c>
      <c r="D137" s="64" t="e">
        <f>IF(#REF!&gt;0,#REF!&amp;";
"&amp;#REF!," ")</f>
        <v>#REF!</v>
      </c>
      <c r="E137" s="69" t="e">
        <f>IF(zgłoszenia[BOŚ Znak sprawy]&gt;0,zgłoszenia[BOŚ Znak sprawy]&amp;"
( "&amp;#REF!&amp;" "&amp;"dni )"," ")</f>
        <v>#REF!</v>
      </c>
      <c r="F137" s="71">
        <f>IF(zgłoszenia[[#This Row],[Data wpływu wniosku]]&gt;0,zgłoszenia[[#This Row],[Data wpływu wniosku]]," ")</f>
        <v>42418</v>
      </c>
      <c r="G137" s="60">
        <f>IF(zgłoszenia[[#This Row],[Data zakończenia sprawy]]&gt;0,zgłoszenia[[#This Row],[Data zakończenia sprawy]]," ")</f>
        <v>42446</v>
      </c>
      <c r="H137" s="61" t="str">
        <f>IF(zgłoszenia[[#This Row],[Sposób zakończenia]]&gt;0,zgłoszenia[[#This Row],[Sposób zakończenia]]," ")</f>
        <v>decyzja umorzenie</v>
      </c>
      <c r="I137" s="77" t="e">
        <f>IF(#REF!&gt;0,#REF!,"---")</f>
        <v>#REF!</v>
      </c>
    </row>
    <row r="138" spans="1:9" ht="60" x14ac:dyDescent="0.25">
      <c r="A138" s="68" t="str">
        <f>IF(zgłoszenia[[#This Row],[ID]]&gt;0,zgłoszenia[[#This Row],[Lp.]]&amp;" "&amp;zgłoszenia[[#This Row],[ID]]&amp;"
"&amp;zgłoszenia[[#This Row],[Nr kance- laryjny]]&amp;"/P/15","---")</f>
        <v>135 ŁD
2873/P/16/P/15</v>
      </c>
      <c r="B138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dla samochodów ciężarowych przy kompleksie samochodowym  
gm. Biesiekierz; ob.Stare Bielice ; dz. Nr 311/5</v>
      </c>
      <c r="C138" s="44" t="str">
        <f>IF(zgłoszenia[[#This Row],[Rodzaj zgłoszenia]]&gt;0,zgłoszenia[[#This Row],[Rodzaj zgłoszenia]]," ")</f>
        <v>budowa obiektu - art. 29 ust. 1</v>
      </c>
      <c r="D138" s="64" t="e">
        <f>IF(#REF!&gt;0,#REF!&amp;";
"&amp;#REF!," ")</f>
        <v>#REF!</v>
      </c>
      <c r="E138" s="69" t="e">
        <f>IF(zgłoszenia[BOŚ Znak sprawy]&gt;0,zgłoszenia[BOŚ Znak sprawy]&amp;"
( "&amp;#REF!&amp;" "&amp;"dni )"," ")</f>
        <v>#REF!</v>
      </c>
      <c r="F138" s="71">
        <f>IF(zgłoszenia[[#This Row],[Data wpływu wniosku]]&gt;0,zgłoszenia[[#This Row],[Data wpływu wniosku]]," ")</f>
        <v>42418</v>
      </c>
      <c r="G138" s="60">
        <f>IF(zgłoszenia[[#This Row],[Data zakończenia sprawy]]&gt;0,zgłoszenia[[#This Row],[Data zakończenia sprawy]]," ")</f>
        <v>42446</v>
      </c>
      <c r="H138" s="61" t="str">
        <f>IF(zgłoszenia[[#This Row],[Sposób zakończenia]]&gt;0,zgłoszenia[[#This Row],[Sposób zakończenia]]," ")</f>
        <v>decyzja umorzenie</v>
      </c>
      <c r="I138" s="77" t="e">
        <f>IF(#REF!&gt;0,#REF!,"---")</f>
        <v>#REF!</v>
      </c>
    </row>
    <row r="139" spans="1:9" ht="45" x14ac:dyDescent="0.25">
      <c r="A139" s="68" t="str">
        <f>IF(zgłoszenia[[#This Row],[ID]]&gt;0,zgłoszenia[[#This Row],[Lp.]]&amp;" "&amp;zgłoszenia[[#This Row],[ID]]&amp;"
"&amp;zgłoszenia[[#This Row],[Nr kance- laryjny]]&amp;"/P/15","---")</f>
        <v>136 KŻ
2923/P/16/P/15</v>
      </c>
      <c r="B139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 
gm. Mielno; ob.Unieście; dz. Nr 751</v>
      </c>
      <c r="C139" s="44" t="str">
        <f>IF(zgłoszenia[[#This Row],[Rodzaj zgłoszenia]]&gt;0,zgłoszenia[[#This Row],[Rodzaj zgłoszenia]]," ")</f>
        <v>tymczasowy obiekt - art. 29 ust. 1, pkt 12</v>
      </c>
      <c r="D139" s="64" t="e">
        <f>IF(#REF!&gt;0,#REF!&amp;";
"&amp;#REF!," ")</f>
        <v>#REF!</v>
      </c>
      <c r="E139" s="69" t="e">
        <f>IF(zgłoszenia[BOŚ Znak sprawy]&gt;0,zgłoszenia[BOŚ Znak sprawy]&amp;"
( "&amp;#REF!&amp;" "&amp;"dni )"," ")</f>
        <v>#REF!</v>
      </c>
      <c r="F139" s="71">
        <f>IF(zgłoszenia[[#This Row],[Data wpływu wniosku]]&gt;0,zgłoszenia[[#This Row],[Data wpływu wniosku]]," ")</f>
        <v>42419</v>
      </c>
      <c r="G139" s="60">
        <f>IF(zgłoszenia[[#This Row],[Data zakończenia sprawy]]&gt;0,zgłoszenia[[#This Row],[Data zakończenia sprawy]]," ")</f>
        <v>42433</v>
      </c>
      <c r="H139" s="61" t="str">
        <f>IF(zgłoszenia[[#This Row],[Sposób zakończenia]]&gt;0,zgłoszenia[[#This Row],[Sposób zakończenia]]," ")</f>
        <v>brak sprzeciwu - zgłoszenie skuteczne</v>
      </c>
      <c r="I139" s="77" t="e">
        <f>IF(#REF!&gt;0,#REF!,"---")</f>
        <v>#REF!</v>
      </c>
    </row>
    <row r="140" spans="1:9" ht="45" x14ac:dyDescent="0.25">
      <c r="A140" s="68" t="str">
        <f>IF(zgłoszenia[[#This Row],[ID]]&gt;0,zgłoszenia[[#This Row],[Lp.]]&amp;" "&amp;zgłoszenia[[#This Row],[ID]]&amp;"
"&amp;zgłoszenia[[#This Row],[Nr kance- laryjny]]&amp;"/P/15","---")</f>
        <v>137 MS
2933/P/16/P/15</v>
      </c>
      <c r="B140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przydomowego ganku  
gm. Będzino; ob.Wierzchomino ; dz. Nr 155</v>
      </c>
      <c r="C140" s="44" t="str">
        <f>IF(zgłoszenia[[#This Row],[Rodzaj zgłoszenia]]&gt;0,zgłoszenia[[#This Row],[Rodzaj zgłoszenia]]," ")</f>
        <v>budowa obiektu - art. 29 ust. 1</v>
      </c>
      <c r="D140" s="64" t="e">
        <f>IF(#REF!&gt;0,#REF!&amp;";
"&amp;#REF!," ")</f>
        <v>#REF!</v>
      </c>
      <c r="E140" s="69" t="e">
        <f>IF(zgłoszenia[BOŚ Znak sprawy]&gt;0,zgłoszenia[BOŚ Znak sprawy]&amp;"
( "&amp;#REF!&amp;" "&amp;"dni )"," ")</f>
        <v>#REF!</v>
      </c>
      <c r="F140" s="71">
        <f>IF(zgłoszenia[[#This Row],[Data wpływu wniosku]]&gt;0,zgłoszenia[[#This Row],[Data wpływu wniosku]]," ")</f>
        <v>42419</v>
      </c>
      <c r="G140" s="60">
        <f>IF(zgłoszenia[[#This Row],[Data zakończenia sprawy]]&gt;0,zgłoszenia[[#This Row],[Data zakończenia sprawy]]," ")</f>
        <v>42447</v>
      </c>
      <c r="H140" s="61" t="str">
        <f>IF(zgłoszenia[[#This Row],[Sposób zakończenia]]&gt;0,zgłoszenia[[#This Row],[Sposób zakończenia]]," ")</f>
        <v>brak sprzeciwu - zgłoszenie skuteczne</v>
      </c>
      <c r="I140" s="77" t="e">
        <f>IF(#REF!&gt;0,#REF!,"---")</f>
        <v>#REF!</v>
      </c>
    </row>
    <row r="141" spans="1:9" ht="45" x14ac:dyDescent="0.25">
      <c r="A141" s="68" t="str">
        <f>IF(zgłoszenia[[#This Row],[ID]]&gt;0,zgłoszenia[[#This Row],[Lp.]]&amp;" "&amp;zgłoszenia[[#This Row],[ID]]&amp;"
"&amp;zgłoszenia[[#This Row],[Nr kance- laryjny]]&amp;"/P/15","---")</f>
        <v>138 KŻ
2973/P/16/P/15</v>
      </c>
      <c r="B141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sezonowy punkt rekreacyjny  
gm. Mielno; ob.Mielno; dz. Nr 44/28, 44/27</v>
      </c>
      <c r="C141" s="44" t="str">
        <f>IF(zgłoszenia[[#This Row],[Rodzaj zgłoszenia]]&gt;0,zgłoszenia[[#This Row],[Rodzaj zgłoszenia]]," ")</f>
        <v>tymczasowy obiekt - art. 29 ust. 1, pkt 12</v>
      </c>
      <c r="D141" s="64" t="e">
        <f>IF(#REF!&gt;0,#REF!&amp;";
"&amp;#REF!," ")</f>
        <v>#REF!</v>
      </c>
      <c r="E141" s="69" t="e">
        <f>IF(zgłoszenia[BOŚ Znak sprawy]&gt;0,zgłoszenia[BOŚ Znak sprawy]&amp;"
( "&amp;#REF!&amp;" "&amp;"dni )"," ")</f>
        <v>#REF!</v>
      </c>
      <c r="F141" s="71">
        <f>IF(zgłoszenia[[#This Row],[Data wpływu wniosku]]&gt;0,zgłoszenia[[#This Row],[Data wpływu wniosku]]," ")</f>
        <v>42419</v>
      </c>
      <c r="G141" s="60">
        <f>IF(zgłoszenia[[#This Row],[Data zakończenia sprawy]]&gt;0,zgłoszenia[[#This Row],[Data zakończenia sprawy]]," ")</f>
        <v>42472</v>
      </c>
      <c r="H141" s="61" t="str">
        <f>IF(zgłoszenia[[#This Row],[Sposób zakończenia]]&gt;0,zgłoszenia[[#This Row],[Sposób zakończenia]]," ")</f>
        <v>decyzja sprzeciwu</v>
      </c>
      <c r="I141" s="77" t="e">
        <f>IF(#REF!&gt;0,#REF!,"---")</f>
        <v>#REF!</v>
      </c>
    </row>
    <row r="142" spans="1:9" ht="45" x14ac:dyDescent="0.25">
      <c r="A142" s="68" t="str">
        <f>IF(zgłoszenia[[#This Row],[ID]]&gt;0,zgłoszenia[[#This Row],[Lp.]]&amp;" "&amp;zgłoszenia[[#This Row],[ID]]&amp;"
"&amp;zgłoszenia[[#This Row],[Nr kance- laryjny]]&amp;"/P/15","---")</f>
        <v>139 MS
2977/P/16/P/15</v>
      </c>
      <c r="B142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elektroenergetyczne 15kV  
gm. Będzino; ob.Mścice; dz. Nr 263/2, 257, 267/83, 262/2, 262/35</v>
      </c>
      <c r="C142" s="44" t="str">
        <f>IF(zgłoszenia[[#This Row],[Rodzaj zgłoszenia]]&gt;0,zgłoszenia[[#This Row],[Rodzaj zgłoszenia]]," ")</f>
        <v>roboty budowlane - art. 29 ust. 2</v>
      </c>
      <c r="D142" s="64" t="e">
        <f>IF(#REF!&gt;0,#REF!&amp;";
"&amp;#REF!," ")</f>
        <v>#REF!</v>
      </c>
      <c r="E142" s="69" t="e">
        <f>IF(zgłoszenia[BOŚ Znak sprawy]&gt;0,zgłoszenia[BOŚ Znak sprawy]&amp;"
( "&amp;#REF!&amp;" "&amp;"dni )"," ")</f>
        <v>#REF!</v>
      </c>
      <c r="F142" s="71">
        <f>IF(zgłoszenia[[#This Row],[Data wpływu wniosku]]&gt;0,zgłoszenia[[#This Row],[Data wpływu wniosku]]," ")</f>
        <v>42419</v>
      </c>
      <c r="G142" s="60">
        <f>IF(zgłoszenia[[#This Row],[Data zakończenia sprawy]]&gt;0,zgłoszenia[[#This Row],[Data zakończenia sprawy]]," ")</f>
        <v>42447</v>
      </c>
      <c r="H142" s="61" t="str">
        <f>IF(zgłoszenia[[#This Row],[Sposób zakończenia]]&gt;0,zgłoszenia[[#This Row],[Sposób zakończenia]]," ")</f>
        <v>brak sprzeciwu - zgłoszenie skuteczne</v>
      </c>
      <c r="I142" s="77" t="e">
        <f>IF(#REF!&gt;0,#REF!,"---")</f>
        <v>#REF!</v>
      </c>
    </row>
    <row r="143" spans="1:9" ht="45" x14ac:dyDescent="0.25">
      <c r="A143" s="68" t="str">
        <f>IF(zgłoszenia[[#This Row],[ID]]&gt;0,zgłoszenia[[#This Row],[Lp.]]&amp;" "&amp;zgłoszenia[[#This Row],[ID]]&amp;"
"&amp;zgłoszenia[[#This Row],[Nr kance- laryjny]]&amp;"/P/15","---")</f>
        <v>140 AA
2978/P/16/P/15</v>
      </c>
      <c r="B143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budynku gospodarczego  
gm. Bobolice; ob.Opatówek; dz. Nr 386</v>
      </c>
      <c r="C143" s="44" t="str">
        <f>IF(zgłoszenia[[#This Row],[Rodzaj zgłoszenia]]&gt;0,zgłoszenia[[#This Row],[Rodzaj zgłoszenia]]," ")</f>
        <v>roboty budowlane - art. 29 ust. 2</v>
      </c>
      <c r="D143" s="64" t="e">
        <f>IF(#REF!&gt;0,#REF!&amp;";
"&amp;#REF!," ")</f>
        <v>#REF!</v>
      </c>
      <c r="E143" s="69" t="e">
        <f>IF(zgłoszenia[BOŚ Znak sprawy]&gt;0,zgłoszenia[BOŚ Znak sprawy]&amp;"
( "&amp;#REF!&amp;" "&amp;"dni )"," ")</f>
        <v>#REF!</v>
      </c>
      <c r="F143" s="71">
        <f>IF(zgłoszenia[[#This Row],[Data wpływu wniosku]]&gt;0,zgłoszenia[[#This Row],[Data wpływu wniosku]]," ")</f>
        <v>42419</v>
      </c>
      <c r="G143" s="60">
        <f>IF(zgłoszenia[[#This Row],[Data zakończenia sprawy]]&gt;0,zgłoszenia[[#This Row],[Data zakończenia sprawy]]," ")</f>
        <v>42436</v>
      </c>
      <c r="H143" s="61" t="str">
        <f>IF(zgłoszenia[[#This Row],[Sposób zakończenia]]&gt;0,zgłoszenia[[#This Row],[Sposób zakończenia]]," ")</f>
        <v>brak sprzeciwu - zgłoszenie skuteczne</v>
      </c>
      <c r="I143" s="77" t="e">
        <f>IF(#REF!&gt;0,#REF!,"---")</f>
        <v>#REF!</v>
      </c>
    </row>
    <row r="144" spans="1:9" ht="60" x14ac:dyDescent="0.25">
      <c r="A144" s="68" t="str">
        <f>IF(zgłoszenia[[#This Row],[ID]]&gt;0,zgłoszenia[[#This Row],[Lp.]]&amp;" "&amp;zgłoszenia[[#This Row],[ID]]&amp;"
"&amp;zgłoszenia[[#This Row],[Nr kance- laryjny]]&amp;"/P/15","---")</f>
        <v>141 AŁ
2982/P/16/P/15</v>
      </c>
      <c r="B144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wodociągowej, odcinek sieci kanalizacyjnej  
gm. Mielno; ob.Chłopy ; dz. Nr 74, 60/1, 60/2, 60/5</v>
      </c>
      <c r="C144" s="44" t="str">
        <f>IF(zgłoszenia[[#This Row],[Rodzaj zgłoszenia]]&gt;0,zgłoszenia[[#This Row],[Rodzaj zgłoszenia]]," ")</f>
        <v>sieci art.29 ust.1 pkt 19a</v>
      </c>
      <c r="D144" s="64" t="e">
        <f>IF(#REF!&gt;0,#REF!&amp;";
"&amp;#REF!," ")</f>
        <v>#REF!</v>
      </c>
      <c r="E144" s="69" t="e">
        <f>IF(zgłoszenia[BOŚ Znak sprawy]&gt;0,zgłoszenia[BOŚ Znak sprawy]&amp;"
( "&amp;#REF!&amp;" "&amp;"dni )"," ")</f>
        <v>#REF!</v>
      </c>
      <c r="F144" s="71">
        <f>IF(zgłoszenia[[#This Row],[Data wpływu wniosku]]&gt;0,zgłoszenia[[#This Row],[Data wpływu wniosku]]," ")</f>
        <v>42419</v>
      </c>
      <c r="G144" s="60">
        <f>IF(zgłoszenia[[#This Row],[Data zakończenia sprawy]]&gt;0,zgłoszenia[[#This Row],[Data zakończenia sprawy]]," ")</f>
        <v>42440</v>
      </c>
      <c r="H144" s="61" t="str">
        <f>IF(zgłoszenia[[#This Row],[Sposób zakończenia]]&gt;0,zgłoszenia[[#This Row],[Sposób zakończenia]]," ")</f>
        <v>brak sprzeciwu - zgłoszenie skuteczne</v>
      </c>
      <c r="I144" s="77" t="e">
        <f>IF(#REF!&gt;0,#REF!,"---")</f>
        <v>#REF!</v>
      </c>
    </row>
    <row r="145" spans="1:9" ht="45" x14ac:dyDescent="0.25">
      <c r="A145" s="68" t="str">
        <f>IF(zgłoszenia[[#This Row],[ID]]&gt;0,zgłoszenia[[#This Row],[Lp.]]&amp;" "&amp;zgłoszenia[[#This Row],[ID]]&amp;"
"&amp;zgłoszenia[[#This Row],[Nr kance- laryjny]]&amp;"/P/15","---")</f>
        <v>142 AA
3022/P/16/P/15</v>
      </c>
      <c r="B145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Sianów; ob.Dąbrowa ; dz. Nr 83</v>
      </c>
      <c r="C145" s="44" t="str">
        <f>IF(zgłoszenia[[#This Row],[Rodzaj zgłoszenia]]&gt;0,zgłoszenia[[#This Row],[Rodzaj zgłoszenia]]," ")</f>
        <v>roboty budowlane - art. 29 ust. 2</v>
      </c>
      <c r="D145" s="64" t="e">
        <f>IF(#REF!&gt;0,#REF!&amp;";
"&amp;#REF!," ")</f>
        <v>#REF!</v>
      </c>
      <c r="E145" s="69" t="e">
        <f>IF(zgłoszenia[BOŚ Znak sprawy]&gt;0,zgłoszenia[BOŚ Znak sprawy]&amp;"
( "&amp;#REF!&amp;" "&amp;"dni )"," ")</f>
        <v>#REF!</v>
      </c>
      <c r="F145" s="71">
        <f>IF(zgłoszenia[[#This Row],[Data wpływu wniosku]]&gt;0,zgłoszenia[[#This Row],[Data wpływu wniosku]]," ")</f>
        <v>42419</v>
      </c>
      <c r="G145" s="60">
        <f>IF(zgłoszenia[[#This Row],[Data zakończenia sprawy]]&gt;0,zgłoszenia[[#This Row],[Data zakończenia sprawy]]," ")</f>
        <v>42436</v>
      </c>
      <c r="H145" s="61" t="str">
        <f>IF(zgłoszenia[[#This Row],[Sposób zakończenia]]&gt;0,zgłoszenia[[#This Row],[Sposób zakończenia]]," ")</f>
        <v>brak sprzeciwu - zgłoszenie skuteczne</v>
      </c>
      <c r="I145" s="77" t="e">
        <f>IF(#REF!&gt;0,#REF!,"---")</f>
        <v>#REF!</v>
      </c>
    </row>
    <row r="146" spans="1:9" ht="45" x14ac:dyDescent="0.25">
      <c r="A146" s="68" t="str">
        <f>IF(zgłoszenia[[#This Row],[ID]]&gt;0,zgłoszenia[[#This Row],[Lp.]]&amp;" "&amp;zgłoszenia[[#This Row],[ID]]&amp;"
"&amp;zgłoszenia[[#This Row],[Nr kance- laryjny]]&amp;"/P/15","---")</f>
        <v>143 KŻ
1981/P/16/P/15</v>
      </c>
      <c r="B146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z rozbudową budynku mieszkalnego jednorodzinnego 
gm. Mielno; ob.Mielenko; dz. Nr 258</v>
      </c>
      <c r="C146" s="44" t="str">
        <f>IF(zgłoszenia[[#This Row],[Rodzaj zgłoszenia]]&gt;0,zgłoszenia[[#This Row],[Rodzaj zgłoszenia]]," ")</f>
        <v>jednorodzinne art.29 ust.1 pkt 1a</v>
      </c>
      <c r="D146" s="64" t="e">
        <f>IF(#REF!&gt;0,#REF!&amp;";
"&amp;#REF!," ")</f>
        <v>#REF!</v>
      </c>
      <c r="E146" s="69" t="e">
        <f>IF(zgłoszenia[BOŚ Znak sprawy]&gt;0,zgłoszenia[BOŚ Znak sprawy]&amp;"
( "&amp;#REF!&amp;" "&amp;"dni )"," ")</f>
        <v>#REF!</v>
      </c>
      <c r="F146" s="71">
        <f>IF(zgłoszenia[[#This Row],[Data wpływu wniosku]]&gt;0,zgłoszenia[[#This Row],[Data wpływu wniosku]]," ")</f>
        <v>42404</v>
      </c>
      <c r="G146" s="60">
        <f>IF(zgłoszenia[[#This Row],[Data zakończenia sprawy]]&gt;0,zgłoszenia[[#This Row],[Data zakończenia sprawy]]," ")</f>
        <v>42431</v>
      </c>
      <c r="H146" s="61" t="str">
        <f>IF(zgłoszenia[[#This Row],[Sposób zakończenia]]&gt;0,zgłoszenia[[#This Row],[Sposób zakończenia]]," ")</f>
        <v>decyzja sprzeciwu</v>
      </c>
      <c r="I146" s="77" t="e">
        <f>IF(#REF!&gt;0,#REF!,"---")</f>
        <v>#REF!</v>
      </c>
    </row>
    <row r="147" spans="1:9" ht="45" x14ac:dyDescent="0.25">
      <c r="A147" s="80" t="str">
        <f>IF(zgłoszenia[[#This Row],[ID]]&gt;0,zgłoszenia[[#This Row],[Lp.]]&amp;" "&amp;zgłoszenia[[#This Row],[ID]]&amp;"
"&amp;zgłoszenia[[#This Row],[Nr kance- laryjny]]&amp;"/P/15","---")</f>
        <v>144 KŻ
3021/P/16/P/15</v>
      </c>
      <c r="B14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rekreacyjny  
gm. Świeszyno; ob.Niedalino; dz. Nr 94/10</v>
      </c>
      <c r="C147" s="62" t="str">
        <f>IF(zgłoszenia[[#This Row],[Rodzaj zgłoszenia]]&gt;0,zgłoszenia[[#This Row],[Rodzaj zgłoszenia]]," ")</f>
        <v>budowa obiektu - art. 29 ust. 1</v>
      </c>
      <c r="D147" s="64" t="e">
        <f>IF(#REF!&gt;0,#REF!&amp;";
"&amp;#REF!," ")</f>
        <v>#REF!</v>
      </c>
      <c r="E147" s="69" t="e">
        <f>IF(zgłoszenia[BOŚ Znak sprawy]&gt;0,zgłoszenia[BOŚ Znak sprawy]&amp;"
( "&amp;#REF!&amp;" "&amp;"dni )"," ")</f>
        <v>#REF!</v>
      </c>
      <c r="F147" s="72">
        <f>IF(zgłoszenia[[#This Row],[Data wpływu wniosku]]&gt;0,zgłoszenia[[#This Row],[Data wpływu wniosku]]," ")</f>
        <v>42422</v>
      </c>
      <c r="G147" s="60">
        <f>IF(zgłoszenia[[#This Row],[Data zakończenia sprawy]]&gt;0,zgłoszenia[[#This Row],[Data zakończenia sprawy]]," ")</f>
        <v>42445</v>
      </c>
      <c r="H147" s="61" t="str">
        <f>IF(zgłoszenia[[#This Row],[Sposób zakończenia]]&gt;0,zgłoszenia[[#This Row],[Sposób zakończenia]]," ")</f>
        <v>decyzja sprzeciwu</v>
      </c>
      <c r="I147" s="77" t="e">
        <f>IF(#REF!&gt;0,#REF!,"---")</f>
        <v>#REF!</v>
      </c>
    </row>
    <row r="148" spans="1:9" ht="45" x14ac:dyDescent="0.25">
      <c r="A148" s="68" t="str">
        <f>IF(zgłoszenia[[#This Row],[ID]]&gt;0,zgłoszenia[[#This Row],[Lp.]]&amp;" "&amp;zgłoszenia[[#This Row],[ID]]&amp;"
"&amp;zgłoszenia[[#This Row],[Nr kance- laryjny]]&amp;"/P/15","---")</f>
        <v>145 AA
3057/P/16/P/15</v>
      </c>
      <c r="B148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ob.Skibienko; dz. Nr 21/63</v>
      </c>
      <c r="C148" s="44" t="str">
        <f>IF(zgłoszenia[[#This Row],[Rodzaj zgłoszenia]]&gt;0,zgłoszenia[[#This Row],[Rodzaj zgłoszenia]]," ")</f>
        <v>roboty budowlane - art. 29 ust. 2</v>
      </c>
      <c r="D148" s="64" t="e">
        <f>IF(#REF!&gt;0,#REF!&amp;";
"&amp;#REF!," ")</f>
        <v>#REF!</v>
      </c>
      <c r="E148" s="69" t="e">
        <f>IF(zgłoszenia[BOŚ Znak sprawy]&gt;0,zgłoszenia[BOŚ Znak sprawy]&amp;"
( "&amp;#REF!&amp;" "&amp;"dni )"," ")</f>
        <v>#REF!</v>
      </c>
      <c r="F148" s="71">
        <f>IF(zgłoszenia[[#This Row],[Data wpływu wniosku]]&gt;0,zgłoszenia[[#This Row],[Data wpływu wniosku]]," ")</f>
        <v>42422</v>
      </c>
      <c r="G148" s="60">
        <f>IF(zgłoszenia[[#This Row],[Data zakończenia sprawy]]&gt;0,zgłoszenia[[#This Row],[Data zakończenia sprawy]]," ")</f>
        <v>42444</v>
      </c>
      <c r="H148" s="61" t="str">
        <f>IF(zgłoszenia[[#This Row],[Sposób zakończenia]]&gt;0,zgłoszenia[[#This Row],[Sposób zakończenia]]," ")</f>
        <v>brak sprzeciwu - zgłoszenie skuteczne</v>
      </c>
      <c r="I148" s="77" t="e">
        <f>IF(#REF!&gt;0,#REF!,"---")</f>
        <v>#REF!</v>
      </c>
    </row>
    <row r="149" spans="1:9" ht="45" x14ac:dyDescent="0.25">
      <c r="A149" s="68" t="str">
        <f>IF(zgłoszenia[[#This Row],[ID]]&gt;0,zgłoszenia[[#This Row],[Lp.]]&amp;" "&amp;zgłoszenia[[#This Row],[ID]]&amp;"
"&amp;zgłoszenia[[#This Row],[Nr kance- laryjny]]&amp;"/P/15","---")</f>
        <v>146 KŻ
3058/P/16/P/15</v>
      </c>
      <c r="B149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budynki rekreacji indywidualnej  
gm. Mielno; ob.Chłopy ; dz. Nr 81</v>
      </c>
      <c r="C149" s="44" t="str">
        <f>IF(zgłoszenia[[#This Row],[Rodzaj zgłoszenia]]&gt;0,zgłoszenia[[#This Row],[Rodzaj zgłoszenia]]," ")</f>
        <v>budowa obiektu - art. 29 ust. 1</v>
      </c>
      <c r="D149" s="64" t="e">
        <f>IF(#REF!&gt;0,#REF!&amp;";
"&amp;#REF!," ")</f>
        <v>#REF!</v>
      </c>
      <c r="E149" s="69" t="e">
        <f>IF(zgłoszenia[BOŚ Znak sprawy]&gt;0,zgłoszenia[BOŚ Znak sprawy]&amp;"
( "&amp;#REF!&amp;" "&amp;"dni )"," ")</f>
        <v>#REF!</v>
      </c>
      <c r="F149" s="71">
        <f>IF(zgłoszenia[[#This Row],[Data wpływu wniosku]]&gt;0,zgłoszenia[[#This Row],[Data wpływu wniosku]]," ")</f>
        <v>42422</v>
      </c>
      <c r="G149" s="60">
        <f>IF(zgłoszenia[[#This Row],[Data zakończenia sprawy]]&gt;0,zgłoszenia[[#This Row],[Data zakończenia sprawy]]," ")</f>
        <v>42443</v>
      </c>
      <c r="H149" s="61" t="str">
        <f>IF(zgłoszenia[[#This Row],[Sposób zakończenia]]&gt;0,zgłoszenia[[#This Row],[Sposób zakończenia]]," ")</f>
        <v>brak sprzeciwu - zgłoszenie skuteczne</v>
      </c>
      <c r="I149" s="77" t="e">
        <f>IF(#REF!&gt;0,#REF!,"---")</f>
        <v>#REF!</v>
      </c>
    </row>
    <row r="150" spans="1:9" ht="45" x14ac:dyDescent="0.25">
      <c r="A150" s="68" t="str">
        <f>IF(zgłoszenia[[#This Row],[ID]]&gt;0,zgłoszenia[[#This Row],[Lp.]]&amp;" "&amp;zgłoszenia[[#This Row],[ID]]&amp;"
"&amp;zgłoszenia[[#This Row],[Nr kance- laryjny]]&amp;"/P/15","---")</f>
        <v>147 SR
3063/P/16/P/15</v>
      </c>
      <c r="B150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kablowego  
gm. Manowo; ob.Manowo ; dz. Nr 147, 41, 301</v>
      </c>
      <c r="C150" s="44" t="str">
        <f>IF(zgłoszenia[[#This Row],[Rodzaj zgłoszenia]]&gt;0,zgłoszenia[[#This Row],[Rodzaj zgłoszenia]]," ")</f>
        <v>budowa obiektu - art. 29 ust. 1</v>
      </c>
      <c r="D150" s="64" t="e">
        <f>IF(#REF!&gt;0,#REF!&amp;";
"&amp;#REF!," ")</f>
        <v>#REF!</v>
      </c>
      <c r="E150" s="69" t="e">
        <f>IF(zgłoszenia[BOŚ Znak sprawy]&gt;0,zgłoszenia[BOŚ Znak sprawy]&amp;"
( "&amp;#REF!&amp;" "&amp;"dni )"," ")</f>
        <v>#REF!</v>
      </c>
      <c r="F150" s="71">
        <f>IF(zgłoszenia[[#This Row],[Data wpływu wniosku]]&gt;0,zgłoszenia[[#This Row],[Data wpływu wniosku]]," ")</f>
        <v>42422</v>
      </c>
      <c r="G150" s="60">
        <f>IF(zgłoszenia[[#This Row],[Data zakończenia sprawy]]&gt;0,zgłoszenia[[#This Row],[Data zakończenia sprawy]]," ")</f>
        <v>42440</v>
      </c>
      <c r="H150" s="61" t="str">
        <f>IF(zgłoszenia[[#This Row],[Sposób zakończenia]]&gt;0,zgłoszenia[[#This Row],[Sposób zakończenia]]," ")</f>
        <v>decyzja sprzeciwu</v>
      </c>
      <c r="I150" s="77" t="e">
        <f>IF(#REF!&gt;0,#REF!,"---")</f>
        <v>#REF!</v>
      </c>
    </row>
    <row r="151" spans="1:9" ht="45" x14ac:dyDescent="0.25">
      <c r="A151" s="68" t="str">
        <f>IF(zgłoszenia[[#This Row],[ID]]&gt;0,zgłoszenia[[#This Row],[Lp.]]&amp;" "&amp;zgłoszenia[[#This Row],[ID]]&amp;"
"&amp;zgłoszenia[[#This Row],[Nr kance- laryjny]]&amp;"/P/15","---")</f>
        <v>148 ŁD
3121/P/16/P/15</v>
      </c>
      <c r="B151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projekt zewnetrznej kanalizacji sanitarnej  
gm. Świeszyno; ob.Chłopska Kepa; dz. Nr 473/6</v>
      </c>
      <c r="C151" s="44" t="str">
        <f>IF(zgłoszenia[[#This Row],[Rodzaj zgłoszenia]]&gt;0,zgłoszenia[[#This Row],[Rodzaj zgłoszenia]]," ")</f>
        <v>budowa obiektu - art. 29 ust. 1</v>
      </c>
      <c r="D151" s="64" t="e">
        <f>IF(#REF!&gt;0,#REF!&amp;";
"&amp;#REF!," ")</f>
        <v>#REF!</v>
      </c>
      <c r="E151" s="69" t="e">
        <f>IF(zgłoszenia[BOŚ Znak sprawy]&gt;0,zgłoszenia[BOŚ Znak sprawy]&amp;"
( "&amp;#REF!&amp;" "&amp;"dni )"," ")</f>
        <v>#REF!</v>
      </c>
      <c r="F151" s="71">
        <f>IF(zgłoszenia[[#This Row],[Data wpływu wniosku]]&gt;0,zgłoszenia[[#This Row],[Data wpływu wniosku]]," ")</f>
        <v>42422</v>
      </c>
      <c r="G151" s="60">
        <f>IF(zgłoszenia[[#This Row],[Data zakończenia sprawy]]&gt;0,zgłoszenia[[#This Row],[Data zakończenia sprawy]]," ")</f>
        <v>42447</v>
      </c>
      <c r="H151" s="61" t="str">
        <f>IF(zgłoszenia[[#This Row],[Sposób zakończenia]]&gt;0,zgłoszenia[[#This Row],[Sposób zakończenia]]," ")</f>
        <v>brak sprzeciwu - zgłoszenie skuteczne</v>
      </c>
      <c r="I151" s="77" t="e">
        <f>IF(#REF!&gt;0,#REF!,"---")</f>
        <v>#REF!</v>
      </c>
    </row>
    <row r="152" spans="1:9" ht="75" x14ac:dyDescent="0.25">
      <c r="A152" s="68" t="str">
        <f>IF(zgłoszenia[[#This Row],[ID]]&gt;0,zgłoszenia[[#This Row],[Lp.]]&amp;" "&amp;zgłoszenia[[#This Row],[ID]]&amp;"
"&amp;zgłoszenia[[#This Row],[Nr kance- laryjny]]&amp;"/P/15","---")</f>
        <v>149 AS
3123/P/16/P/15</v>
      </c>
      <c r="B152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wykonanie robót budowlanych polegających na instalowaniu podantenowych konstrukcji , montażu punktów 
gm. Polanów; ob.Komorowo; dz. Nr 4/2</v>
      </c>
      <c r="C152" s="44" t="str">
        <f>IF(zgłoszenia[[#This Row],[Rodzaj zgłoszenia]]&gt;0,zgłoszenia[[#This Row],[Rodzaj zgłoszenia]]," ")</f>
        <v>roboty budowlane - art. 29 ust. 2</v>
      </c>
      <c r="D152" s="64" t="e">
        <f>IF(#REF!&gt;0,#REF!&amp;";
"&amp;#REF!," ")</f>
        <v>#REF!</v>
      </c>
      <c r="E152" s="69" t="e">
        <f>IF(zgłoszenia[BOŚ Znak sprawy]&gt;0,zgłoszenia[BOŚ Znak sprawy]&amp;"
( "&amp;#REF!&amp;" "&amp;"dni )"," ")</f>
        <v>#REF!</v>
      </c>
      <c r="F152" s="71">
        <f>IF(zgłoszenia[[#This Row],[Data wpływu wniosku]]&gt;0,zgłoszenia[[#This Row],[Data wpływu wniosku]]," ")</f>
        <v>42422</v>
      </c>
      <c r="G152" s="60">
        <f>IF(zgłoszenia[[#This Row],[Data zakończenia sprawy]]&gt;0,zgłoszenia[[#This Row],[Data zakończenia sprawy]]," ")</f>
        <v>42451</v>
      </c>
      <c r="H152" s="61" t="str">
        <f>IF(zgłoszenia[[#This Row],[Sposób zakończenia]]&gt;0,zgłoszenia[[#This Row],[Sposób zakończenia]]," ")</f>
        <v>brak sprzeciwu - zgłoszenie skuteczne</v>
      </c>
      <c r="I152" s="77" t="e">
        <f>IF(#REF!&gt;0,#REF!,"---")</f>
        <v>#REF!</v>
      </c>
    </row>
    <row r="153" spans="1:9" ht="45" x14ac:dyDescent="0.25">
      <c r="A153" s="68" t="str">
        <f>IF(zgłoszenia[[#This Row],[ID]]&gt;0,zgłoszenia[[#This Row],[Lp.]]&amp;" "&amp;zgłoszenia[[#This Row],[ID]]&amp;"
"&amp;zgłoszenia[[#This Row],[Nr kance- laryjny]]&amp;"/P/15","---")</f>
        <v>150 AA
3126/P/16/P/15</v>
      </c>
      <c r="B153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mieszkalnego jednorodzinnego  
gm. Sianów; ob.Skwierzynka; dz. Nr 219/10</v>
      </c>
      <c r="C153" s="44" t="str">
        <f>IF(zgłoszenia[[#This Row],[Rodzaj zgłoszenia]]&gt;0,zgłoszenia[[#This Row],[Rodzaj zgłoszenia]]," ")</f>
        <v>jednorodzinne art.29 ust.1 pkt 1a</v>
      </c>
      <c r="D153" s="64" t="e">
        <f>IF(#REF!&gt;0,#REF!&amp;";
"&amp;#REF!," ")</f>
        <v>#REF!</v>
      </c>
      <c r="E153" s="69" t="e">
        <f>IF(zgłoszenia[BOŚ Znak sprawy]&gt;0,zgłoszenia[BOŚ Znak sprawy]&amp;"
( "&amp;#REF!&amp;" "&amp;"dni )"," ")</f>
        <v>#REF!</v>
      </c>
      <c r="F153" s="71">
        <f>IF(zgłoszenia[[#This Row],[Data wpływu wniosku]]&gt;0,zgłoszenia[[#This Row],[Data wpływu wniosku]]," ")</f>
        <v>42422</v>
      </c>
      <c r="G153" s="60">
        <f>IF(zgłoszenia[[#This Row],[Data zakończenia sprawy]]&gt;0,zgłoszenia[[#This Row],[Data zakończenia sprawy]]," ")</f>
        <v>42436</v>
      </c>
      <c r="H153" s="61" t="str">
        <f>IF(zgłoszenia[[#This Row],[Sposób zakończenia]]&gt;0,zgłoszenia[[#This Row],[Sposób zakończenia]]," ")</f>
        <v>brak sprzeciwu - zgłoszenie skuteczne</v>
      </c>
      <c r="I153" s="77" t="e">
        <f>IF(#REF!&gt;0,#REF!,"---")</f>
        <v>#REF!</v>
      </c>
    </row>
    <row r="154" spans="1:9" ht="45" x14ac:dyDescent="0.25">
      <c r="A154" s="68" t="str">
        <f>IF(zgłoszenia[[#This Row],[ID]]&gt;0,zgłoszenia[[#This Row],[Lp.]]&amp;" "&amp;zgłoszenia[[#This Row],[ID]]&amp;"
"&amp;zgłoszenia[[#This Row],[Nr kance- laryjny]]&amp;"/P/15","---")</f>
        <v>151 ŁD
3128/P/16/P/15</v>
      </c>
      <c r="B154" s="65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 
gm. Świeszyno; ob.Mierzym; dz. Nr 100/2</v>
      </c>
      <c r="C154" s="44" t="str">
        <f>IF(zgłoszenia[[#This Row],[Rodzaj zgłoszenia]]&gt;0,zgłoszenia[[#This Row],[Rodzaj zgłoszenia]]," ")</f>
        <v>budowa obiektu - art. 29 ust. 1</v>
      </c>
      <c r="D154" s="64" t="e">
        <f>IF(#REF!&gt;0,#REF!&amp;";
"&amp;#REF!," ")</f>
        <v>#REF!</v>
      </c>
      <c r="E154" s="69" t="e">
        <f>IF(zgłoszenia[BOŚ Znak sprawy]&gt;0,zgłoszenia[BOŚ Znak sprawy]&amp;"
( "&amp;#REF!&amp;" "&amp;"dni )"," ")</f>
        <v>#REF!</v>
      </c>
      <c r="F154" s="71">
        <f>IF(zgłoszenia[[#This Row],[Data wpływu wniosku]]&gt;0,zgłoszenia[[#This Row],[Data wpływu wniosku]]," ")</f>
        <v>42422</v>
      </c>
      <c r="G154" s="60">
        <f>IF(zgłoszenia[[#This Row],[Data zakończenia sprawy]]&gt;0,zgłoszenia[[#This Row],[Data zakończenia sprawy]]," ")</f>
        <v>42447</v>
      </c>
      <c r="H154" s="61" t="str">
        <f>IF(zgłoszenia[[#This Row],[Sposób zakończenia]]&gt;0,zgłoszenia[[#This Row],[Sposób zakończenia]]," ")</f>
        <v>brak sprzeciwu - zgłoszenie skuteczne</v>
      </c>
      <c r="I154" s="77" t="e">
        <f>IF(#REF!&gt;0,#REF!,"---")</f>
        <v>#REF!</v>
      </c>
    </row>
    <row r="155" spans="1:9" ht="45" x14ac:dyDescent="0.25">
      <c r="A155" s="80" t="str">
        <f>IF(zgłoszenia[[#This Row],[ID]]&gt;0,zgłoszenia[[#This Row],[Lp.]]&amp;" "&amp;zgłoszenia[[#This Row],[ID]]&amp;"
"&amp;zgłoszenia[[#This Row],[Nr kance- laryjny]]&amp;"/P/15","---")</f>
        <v>152 AS
3133/P/16/P/15</v>
      </c>
      <c r="B15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2 garaży  
gm. Polanów; ob.Powidz; dz. Nr 151</v>
      </c>
      <c r="C155" s="44" t="str">
        <f>IF(zgłoszenia[[#This Row],[Rodzaj zgłoszenia]]&gt;0,zgłoszenia[[#This Row],[Rodzaj zgłoszenia]]," ")</f>
        <v>budowa obiektu - art. 29 ust. 1</v>
      </c>
      <c r="D155" s="64" t="e">
        <f>IF(#REF!&gt;0,#REF!&amp;";
"&amp;#REF!," ")</f>
        <v>#REF!</v>
      </c>
      <c r="E155" s="69" t="e">
        <f>IF(zgłoszenia[BOŚ Znak sprawy]&gt;0,zgłoszenia[BOŚ Znak sprawy]&amp;"
( "&amp;#REF!&amp;" "&amp;"dni )"," ")</f>
        <v>#REF!</v>
      </c>
      <c r="F155" s="71">
        <f>IF(zgłoszenia[[#This Row],[Data wpływu wniosku]]&gt;0,zgłoszenia[[#This Row],[Data wpływu wniosku]]," ")</f>
        <v>42423</v>
      </c>
      <c r="G155" s="60">
        <f>IF(zgłoszenia[[#This Row],[Data zakończenia sprawy]]&gt;0,zgłoszenia[[#This Row],[Data zakończenia sprawy]]," ")</f>
        <v>42452</v>
      </c>
      <c r="H155" s="61" t="str">
        <f>IF(zgłoszenia[[#This Row],[Sposób zakończenia]]&gt;0,zgłoszenia[[#This Row],[Sposób zakończenia]]," ")</f>
        <v>brak sprzeciwu - zgłoszenie skuteczne</v>
      </c>
      <c r="I155" s="77" t="e">
        <f>IF(#REF!&gt;0,#REF!,"---")</f>
        <v>#REF!</v>
      </c>
    </row>
    <row r="156" spans="1:9" ht="45" x14ac:dyDescent="0.25">
      <c r="A156" s="68" t="str">
        <f>IF(zgłoszenia[[#This Row],[ID]]&gt;0,zgłoszenia[[#This Row],[Lp.]]&amp;" "&amp;zgłoszenia[[#This Row],[ID]]&amp;"
"&amp;zgłoszenia[[#This Row],[Nr kance- laryjny]]&amp;"/P/15","---")</f>
        <v>153 MS
3158/P/16/P/15</v>
      </c>
      <c r="B15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Będzino; ob.Wierzchominko; dz. Nr 65</v>
      </c>
      <c r="C156" s="44" t="str">
        <f>IF(zgłoszenia[[#This Row],[Rodzaj zgłoszenia]]&gt;0,zgłoszenia[[#This Row],[Rodzaj zgłoszenia]]," ")</f>
        <v>roboty budowlane - art. 29 ust. 2</v>
      </c>
      <c r="D156" s="64" t="e">
        <f>IF(#REF!&gt;0,#REF!&amp;";
"&amp;#REF!," ")</f>
        <v>#REF!</v>
      </c>
      <c r="E156" s="69" t="e">
        <f>IF(zgłoszenia[BOŚ Znak sprawy]&gt;0,zgłoszenia[BOŚ Znak sprawy]&amp;"
( "&amp;#REF!&amp;" "&amp;"dni )"," ")</f>
        <v>#REF!</v>
      </c>
      <c r="F156" s="71">
        <f>IF(zgłoszenia[[#This Row],[Data wpływu wniosku]]&gt;0,zgłoszenia[[#This Row],[Data wpływu wniosku]]," ")</f>
        <v>42423</v>
      </c>
      <c r="G156" s="60">
        <f>IF(zgłoszenia[[#This Row],[Data zakończenia sprawy]]&gt;0,zgłoszenia[[#This Row],[Data zakończenia sprawy]]," ")</f>
        <v>42450</v>
      </c>
      <c r="H156" s="61" t="str">
        <f>IF(zgłoszenia[[#This Row],[Sposób zakończenia]]&gt;0,zgłoszenia[[#This Row],[Sposób zakończenia]]," ")</f>
        <v>brak sprzeciwu - zgłoszenie skuteczne</v>
      </c>
      <c r="I156" s="77" t="e">
        <f>IF(#REF!&gt;0,#REF!,"---")</f>
        <v>#REF!</v>
      </c>
    </row>
    <row r="157" spans="1:9" ht="45" x14ac:dyDescent="0.25">
      <c r="A157" s="68" t="str">
        <f>IF(zgłoszenia[[#This Row],[ID]]&gt;0,zgłoszenia[[#This Row],[Lp.]]&amp;" "&amp;zgłoszenia[[#This Row],[ID]]&amp;"
"&amp;zgłoszenia[[#This Row],[Nr kance- laryjny]]&amp;"/P/15","---")</f>
        <v>154 MS
3163/P/16/P/15</v>
      </c>
      <c r="B15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boiska wielofunkcyjnego  
gm. Będzino; ob.Borkowice; dz. Nr 59/1</v>
      </c>
      <c r="C157" s="44" t="str">
        <f>IF(zgłoszenia[[#This Row],[Rodzaj zgłoszenia]]&gt;0,zgłoszenia[[#This Row],[Rodzaj zgłoszenia]]," ")</f>
        <v>budowa obiektu - art. 29 ust. 1</v>
      </c>
      <c r="D157" s="64" t="e">
        <f>IF(#REF!&gt;0,#REF!&amp;";
"&amp;#REF!," ")</f>
        <v>#REF!</v>
      </c>
      <c r="E157" s="69" t="e">
        <f>IF(zgłoszenia[BOŚ Znak sprawy]&gt;0,zgłoszenia[BOŚ Znak sprawy]&amp;"
( "&amp;#REF!&amp;" "&amp;"dni )"," ")</f>
        <v>#REF!</v>
      </c>
      <c r="F157" s="71">
        <f>IF(zgłoszenia[[#This Row],[Data wpływu wniosku]]&gt;0,zgłoszenia[[#This Row],[Data wpływu wniosku]]," ")</f>
        <v>42423</v>
      </c>
      <c r="G157" s="60">
        <f>IF(zgłoszenia[[#This Row],[Data zakończenia sprawy]]&gt;0,zgłoszenia[[#This Row],[Data zakończenia sprawy]]," ")</f>
        <v>42450</v>
      </c>
      <c r="H157" s="61" t="str">
        <f>IF(zgłoszenia[[#This Row],[Sposób zakończenia]]&gt;0,zgłoszenia[[#This Row],[Sposób zakończenia]]," ")</f>
        <v>brak sprzeciwu - zgłoszenie skuteczne</v>
      </c>
      <c r="I157" s="77" t="e">
        <f>IF(#REF!&gt;0,#REF!,"---")</f>
        <v>#REF!</v>
      </c>
    </row>
    <row r="158" spans="1:9" ht="45" x14ac:dyDescent="0.25">
      <c r="A158" s="68" t="str">
        <f>IF(zgłoszenia[[#This Row],[ID]]&gt;0,zgłoszenia[[#This Row],[Lp.]]&amp;" "&amp;zgłoszenia[[#This Row],[ID]]&amp;"
"&amp;zgłoszenia[[#This Row],[Nr kance- laryjny]]&amp;"/P/15","---")</f>
        <v>155 ŁD
3169/P/16/P/15</v>
      </c>
      <c r="B15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Świeszyno; ob.Konikowo; dz. Nr 150/1</v>
      </c>
      <c r="C158" s="44" t="str">
        <f>IF(zgłoszenia[[#This Row],[Rodzaj zgłoszenia]]&gt;0,zgłoszenia[[#This Row],[Rodzaj zgłoszenia]]," ")</f>
        <v>roboty budowlane - art. 29 ust. 2</v>
      </c>
      <c r="D158" s="64" t="e">
        <f>IF(#REF!&gt;0,#REF!&amp;";
"&amp;#REF!," ")</f>
        <v>#REF!</v>
      </c>
      <c r="E158" s="69" t="e">
        <f>IF(zgłoszenia[BOŚ Znak sprawy]&gt;0,zgłoszenia[BOŚ Znak sprawy]&amp;"
( "&amp;#REF!&amp;" "&amp;"dni )"," ")</f>
        <v>#REF!</v>
      </c>
      <c r="F158" s="71">
        <f>IF(zgłoszenia[[#This Row],[Data wpływu wniosku]]&gt;0,zgłoszenia[[#This Row],[Data wpływu wniosku]]," ")</f>
        <v>42423</v>
      </c>
      <c r="G158" s="60">
        <f>IF(zgłoszenia[[#This Row],[Data zakończenia sprawy]]&gt;0,zgłoszenia[[#This Row],[Data zakończenia sprawy]]," ")</f>
        <v>42447</v>
      </c>
      <c r="H158" s="61" t="str">
        <f>IF(zgłoszenia[[#This Row],[Sposób zakończenia]]&gt;0,zgłoszenia[[#This Row],[Sposób zakończenia]]," ")</f>
        <v>brak sprzeciwu - zgłoszenie skuteczne</v>
      </c>
      <c r="I158" s="77" t="e">
        <f>IF(#REF!&gt;0,#REF!,"---")</f>
        <v>#REF!</v>
      </c>
    </row>
    <row r="159" spans="1:9" ht="45" x14ac:dyDescent="0.25">
      <c r="A159" s="68" t="str">
        <f>IF(zgłoszenia[[#This Row],[ID]]&gt;0,zgłoszenia[[#This Row],[Lp.]]&amp;" "&amp;zgłoszenia[[#This Row],[ID]]&amp;"
"&amp;zgłoszenia[[#This Row],[Nr kance- laryjny]]&amp;"/P/15","---")</f>
        <v>156 AA
3202/P/16/P/15</v>
      </c>
      <c r="B15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dwóch budynków gospodarczych  
gm. Bobolice; ob.Stare Borne ; dz. Nr 10/8</v>
      </c>
      <c r="C159" s="44" t="str">
        <f>IF(zgłoszenia[[#This Row],[Rodzaj zgłoszenia]]&gt;0,zgłoszenia[[#This Row],[Rodzaj zgłoszenia]]," ")</f>
        <v>rozbiórka obiektu - art. 31</v>
      </c>
      <c r="D159" s="64" t="e">
        <f>IF(#REF!&gt;0,#REF!&amp;";
"&amp;#REF!," ")</f>
        <v>#REF!</v>
      </c>
      <c r="E159" s="69" t="e">
        <f>IF(zgłoszenia[BOŚ Znak sprawy]&gt;0,zgłoszenia[BOŚ Znak sprawy]&amp;"
( "&amp;#REF!&amp;" "&amp;"dni )"," ")</f>
        <v>#REF!</v>
      </c>
      <c r="F159" s="71">
        <f>IF(zgłoszenia[[#This Row],[Data wpływu wniosku]]&gt;0,zgłoszenia[[#This Row],[Data wpływu wniosku]]," ")</f>
        <v>42423</v>
      </c>
      <c r="G159" s="60">
        <f>IF(zgłoszenia[[#This Row],[Data zakończenia sprawy]]&gt;0,zgłoszenia[[#This Row],[Data zakończenia sprawy]]," ")</f>
        <v>42429</v>
      </c>
      <c r="H159" s="61" t="str">
        <f>IF(zgłoszenia[[#This Row],[Sposób zakończenia]]&gt;0,zgłoszenia[[#This Row],[Sposób zakończenia]]," ")</f>
        <v>brak sprzeciwu - zgłoszenie skuteczne</v>
      </c>
      <c r="I159" s="77" t="e">
        <f>IF(#REF!&gt;0,#REF!,"---")</f>
        <v>#REF!</v>
      </c>
    </row>
    <row r="160" spans="1:9" ht="45" x14ac:dyDescent="0.25">
      <c r="A160" s="68" t="str">
        <f>IF(zgłoszenia[[#This Row],[ID]]&gt;0,zgłoszenia[[#This Row],[Lp.]]&amp;" "&amp;zgłoszenia[[#This Row],[ID]]&amp;"
"&amp;zgłoszenia[[#This Row],[Nr kance- laryjny]]&amp;"/P/15","---")</f>
        <v>157 SR
3217/P/16/P/15</v>
      </c>
      <c r="B16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wykonanie drogi pożarowej z placem manewrowym przy budynku internatu  
gm. Manowo; ob.Bonin; dz. Nr 22/111</v>
      </c>
      <c r="C160" s="44" t="str">
        <f>IF(zgłoszenia[[#This Row],[Rodzaj zgłoszenia]]&gt;0,zgłoszenia[[#This Row],[Rodzaj zgłoszenia]]," ")</f>
        <v>budowa obiektu - art. 29 ust. 1</v>
      </c>
      <c r="D160" s="64" t="e">
        <f>IF(#REF!&gt;0,#REF!&amp;";
"&amp;#REF!," ")</f>
        <v>#REF!</v>
      </c>
      <c r="E160" s="69" t="e">
        <f>IF(zgłoszenia[BOŚ Znak sprawy]&gt;0,zgłoszenia[BOŚ Znak sprawy]&amp;"
( "&amp;#REF!&amp;" "&amp;"dni )"," ")</f>
        <v>#REF!</v>
      </c>
      <c r="F160" s="71">
        <f>IF(zgłoszenia[[#This Row],[Data wpływu wniosku]]&gt;0,zgłoszenia[[#This Row],[Data wpływu wniosku]]," ")</f>
        <v>42423</v>
      </c>
      <c r="G160" s="60">
        <f>IF(zgłoszenia[[#This Row],[Data zakończenia sprawy]]&gt;0,zgłoszenia[[#This Row],[Data zakończenia sprawy]]," ")</f>
        <v>42439</v>
      </c>
      <c r="H160" s="61" t="str">
        <f>IF(zgłoszenia[[#This Row],[Sposób zakończenia]]&gt;0,zgłoszenia[[#This Row],[Sposób zakończenia]]," ")</f>
        <v>decyzja sprzeciwu</v>
      </c>
      <c r="I160" s="77" t="e">
        <f>IF(#REF!&gt;0,#REF!,"---")</f>
        <v>#REF!</v>
      </c>
    </row>
    <row r="161" spans="1:9" ht="45" x14ac:dyDescent="0.25">
      <c r="A161" s="68" t="str">
        <f>IF(zgłoszenia[[#This Row],[ID]]&gt;0,zgłoszenia[[#This Row],[Lp.]]&amp;" "&amp;zgłoszenia[[#This Row],[ID]]&amp;"
"&amp;zgłoszenia[[#This Row],[Nr kance- laryjny]]&amp;"/P/15","---")</f>
        <v>158 WŚ
3219/P/16/P/15</v>
      </c>
      <c r="B16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 
gm. Mielno; ob.Sarbinowo; dz. Nr 121/4</v>
      </c>
      <c r="C161" s="44" t="str">
        <f>IF(zgłoszenia[[#This Row],[Rodzaj zgłoszenia]]&gt;0,zgłoszenia[[#This Row],[Rodzaj zgłoszenia]]," ")</f>
        <v>budowa obiektu - art. 29 ust. 1</v>
      </c>
      <c r="D161" s="64" t="e">
        <f>IF(#REF!&gt;0,#REF!&amp;";
"&amp;#REF!," ")</f>
        <v>#REF!</v>
      </c>
      <c r="E161" s="69" t="e">
        <f>IF(zgłoszenia[BOŚ Znak sprawy]&gt;0,zgłoszenia[BOŚ Znak sprawy]&amp;"
( "&amp;#REF!&amp;" "&amp;"dni )"," ")</f>
        <v>#REF!</v>
      </c>
      <c r="F161" s="71">
        <f>IF(zgłoszenia[[#This Row],[Data wpływu wniosku]]&gt;0,zgłoszenia[[#This Row],[Data wpływu wniosku]]," ")</f>
        <v>42423</v>
      </c>
      <c r="G161" s="60">
        <f>IF(zgłoszenia[[#This Row],[Data zakończenia sprawy]]&gt;0,zgłoszenia[[#This Row],[Data zakończenia sprawy]]," ")</f>
        <v>42452</v>
      </c>
      <c r="H161" s="61" t="str">
        <f>IF(zgłoszenia[[#This Row],[Sposób zakończenia]]&gt;0,zgłoszenia[[#This Row],[Sposób zakończenia]]," ")</f>
        <v>brak sprzeciwu - zgłoszenie skuteczne</v>
      </c>
      <c r="I161" s="77" t="e">
        <f>IF(#REF!&gt;0,#REF!,"---")</f>
        <v>#REF!</v>
      </c>
    </row>
    <row r="162" spans="1:9" ht="45" x14ac:dyDescent="0.25">
      <c r="A162" s="68" t="str">
        <f>IF(zgłoszenia[[#This Row],[ID]]&gt;0,zgłoszenia[[#This Row],[Lp.]]&amp;" "&amp;zgłoszenia[[#This Row],[ID]]&amp;"
"&amp;zgłoszenia[[#This Row],[Nr kance- laryjny]]&amp;"/P/15","---")</f>
        <v>159 AS
3330/P/16/P/15</v>
      </c>
      <c r="B16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wodociągowego  
gm. Sianów; ob.Sianów obr nr 7; dz. Nr 662/5, 661/10</v>
      </c>
      <c r="C162" s="44" t="str">
        <f>IF(zgłoszenia[[#This Row],[Rodzaj zgłoszenia]]&gt;0,zgłoszenia[[#This Row],[Rodzaj zgłoszenia]]," ")</f>
        <v>budowa obiektu - art. 29 ust. 1</v>
      </c>
      <c r="D162" s="64" t="e">
        <f>IF(#REF!&gt;0,#REF!&amp;";
"&amp;#REF!," ")</f>
        <v>#REF!</v>
      </c>
      <c r="E162" s="69" t="e">
        <f>IF(zgłoszenia[BOŚ Znak sprawy]&gt;0,zgłoszenia[BOŚ Znak sprawy]&amp;"
( "&amp;#REF!&amp;" "&amp;"dni )"," ")</f>
        <v>#REF!</v>
      </c>
      <c r="F162" s="71">
        <f>IF(zgłoszenia[[#This Row],[Data wpływu wniosku]]&gt;0,zgłoszenia[[#This Row],[Data wpływu wniosku]]," ")</f>
        <v>42415</v>
      </c>
      <c r="G162" s="60">
        <f>IF(zgłoszenia[[#This Row],[Data zakończenia sprawy]]&gt;0,zgłoszenia[[#This Row],[Data zakończenia sprawy]]," ")</f>
        <v>42444</v>
      </c>
      <c r="H162" s="61" t="str">
        <f>IF(zgłoszenia[[#This Row],[Sposób zakończenia]]&gt;0,zgłoszenia[[#This Row],[Sposób zakończenia]]," ")</f>
        <v>brak sprzeciwu - zgłoszenie skuteczne</v>
      </c>
      <c r="I162" s="77" t="e">
        <f>IF(#REF!&gt;0,#REF!,"---")</f>
        <v>#REF!</v>
      </c>
    </row>
    <row r="163" spans="1:9" ht="45" x14ac:dyDescent="0.25">
      <c r="A163" s="68" t="str">
        <f>IF(zgłoszenia[[#This Row],[ID]]&gt;0,zgłoszenia[[#This Row],[Lp.]]&amp;" "&amp;zgłoszenia[[#This Row],[ID]]&amp;"
"&amp;zgłoszenia[[#This Row],[Nr kance- laryjny]]&amp;"/P/15","---")</f>
        <v>160 AP
3283/P/16/P/15</v>
      </c>
      <c r="B16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dwóch budynkówn gospodarczych  
gm. Mielno; ob.Chłopy; dz. Nr 138/48</v>
      </c>
      <c r="C163" s="44" t="str">
        <f>IF(zgłoszenia[[#This Row],[Rodzaj zgłoszenia]]&gt;0,zgłoszenia[[#This Row],[Rodzaj zgłoszenia]]," ")</f>
        <v>budowa obiektu - art. 29 ust. 1</v>
      </c>
      <c r="D163" s="64" t="e">
        <f>IF(#REF!&gt;0,#REF!&amp;";
"&amp;#REF!," ")</f>
        <v>#REF!</v>
      </c>
      <c r="E163" s="69" t="e">
        <f>IF(zgłoszenia[BOŚ Znak sprawy]&gt;0,zgłoszenia[BOŚ Znak sprawy]&amp;"
( "&amp;#REF!&amp;" "&amp;"dni )"," ")</f>
        <v>#REF!</v>
      </c>
      <c r="F163" s="71">
        <f>IF(zgłoszenia[[#This Row],[Data wpływu wniosku]]&gt;0,zgłoszenia[[#This Row],[Data wpływu wniosku]]," ")</f>
        <v>42424</v>
      </c>
      <c r="G163" s="60">
        <f>IF(zgłoszenia[[#This Row],[Data zakończenia sprawy]]&gt;0,zgłoszenia[[#This Row],[Data zakończenia sprawy]]," ")</f>
        <v>42432</v>
      </c>
      <c r="H163" s="61" t="str">
        <f>IF(zgłoszenia[[#This Row],[Sposób zakończenia]]&gt;0,zgłoszenia[[#This Row],[Sposób zakończenia]]," ")</f>
        <v>brak sprzeciwu - zgłoszenie skuteczne</v>
      </c>
      <c r="I163" s="77" t="e">
        <f>IF(#REF!&gt;0,#REF!,"---")</f>
        <v>#REF!</v>
      </c>
    </row>
    <row r="164" spans="1:9" ht="45" x14ac:dyDescent="0.25">
      <c r="A164" s="68" t="str">
        <f>IF(zgłoszenia[[#This Row],[ID]]&gt;0,zgłoszenia[[#This Row],[Lp.]]&amp;" "&amp;zgłoszenia[[#This Row],[ID]]&amp;"
"&amp;zgłoszenia[[#This Row],[Nr kance- laryjny]]&amp;"/P/15","---")</f>
        <v>161 AA
3294/P/16/P/15</v>
      </c>
      <c r="B16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kanalizacji sanitarnej  
gm. Sianów; ob.Kleszcze; dz. Nr 48/15, 47</v>
      </c>
      <c r="C164" s="44" t="str">
        <f>IF(zgłoszenia[[#This Row],[Rodzaj zgłoszenia]]&gt;0,zgłoszenia[[#This Row],[Rodzaj zgłoszenia]]," ")</f>
        <v>budowa obiektu - art. 29 ust. 1</v>
      </c>
      <c r="D164" s="64" t="e">
        <f>IF(#REF!&gt;0,#REF!&amp;";
"&amp;#REF!," ")</f>
        <v>#REF!</v>
      </c>
      <c r="E164" s="69" t="e">
        <f>IF(zgłoszenia[BOŚ Znak sprawy]&gt;0,zgłoszenia[BOŚ Znak sprawy]&amp;"
( "&amp;#REF!&amp;" "&amp;"dni )"," ")</f>
        <v>#REF!</v>
      </c>
      <c r="F164" s="71">
        <f>IF(zgłoszenia[[#This Row],[Data wpływu wniosku]]&gt;0,zgłoszenia[[#This Row],[Data wpływu wniosku]]," ")</f>
        <v>42424</v>
      </c>
      <c r="G164" s="60">
        <f>IF(zgłoszenia[[#This Row],[Data zakończenia sprawy]]&gt;0,zgłoszenia[[#This Row],[Data zakończenia sprawy]]," ")</f>
        <v>42436</v>
      </c>
      <c r="H164" s="61" t="str">
        <f>IF(zgłoszenia[[#This Row],[Sposób zakończenia]]&gt;0,zgłoszenia[[#This Row],[Sposób zakończenia]]," ")</f>
        <v>brak sprzeciwu - zgłoszenie skuteczne</v>
      </c>
      <c r="I164" s="77" t="e">
        <f>IF(#REF!&gt;0,#REF!,"---")</f>
        <v>#REF!</v>
      </c>
    </row>
    <row r="165" spans="1:9" ht="45" x14ac:dyDescent="0.25">
      <c r="A165" s="68" t="str">
        <f>IF(zgłoszenia[[#This Row],[ID]]&gt;0,zgłoszenia[[#This Row],[Lp.]]&amp;" "&amp;zgłoszenia[[#This Row],[ID]]&amp;"
"&amp;zgłoszenia[[#This Row],[Nr kance- laryjny]]&amp;"/P/15","---")</f>
        <v>162 SR
3318/P/16/P/15</v>
      </c>
      <c r="B16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Manowo; ob.Wyszewo; dz. Nr 207/1, 207/2</v>
      </c>
      <c r="C165" s="44" t="str">
        <f>IF(zgłoszenia[[#This Row],[Rodzaj zgłoszenia]]&gt;0,zgłoszenia[[#This Row],[Rodzaj zgłoszenia]]," ")</f>
        <v>roboty budowlane - art. 29 ust. 2</v>
      </c>
      <c r="D165" s="64" t="e">
        <f>IF(#REF!&gt;0,#REF!&amp;";
"&amp;#REF!," ")</f>
        <v>#REF!</v>
      </c>
      <c r="E165" s="69" t="e">
        <f>IF(zgłoszenia[BOŚ Znak sprawy]&gt;0,zgłoszenia[BOŚ Znak sprawy]&amp;"
( "&amp;#REF!&amp;" "&amp;"dni )"," ")</f>
        <v>#REF!</v>
      </c>
      <c r="F165" s="71">
        <f>IF(zgłoszenia[[#This Row],[Data wpływu wniosku]]&gt;0,zgłoszenia[[#This Row],[Data wpływu wniosku]]," ")</f>
        <v>42424</v>
      </c>
      <c r="G165" s="60">
        <f>IF(zgłoszenia[[#This Row],[Data zakończenia sprawy]]&gt;0,zgłoszenia[[#This Row],[Data zakończenia sprawy]]," ")</f>
        <v>42451</v>
      </c>
      <c r="H165" s="61" t="str">
        <f>IF(zgłoszenia[[#This Row],[Sposób zakończenia]]&gt;0,zgłoszenia[[#This Row],[Sposób zakończenia]]," ")</f>
        <v>decyzja sprzeciwu</v>
      </c>
      <c r="I165" s="77" t="e">
        <f>IF(#REF!&gt;0,#REF!,"---")</f>
        <v>#REF!</v>
      </c>
    </row>
    <row r="166" spans="1:9" ht="60" x14ac:dyDescent="0.25">
      <c r="A166" s="68" t="str">
        <f>IF(zgłoszenia[[#This Row],[ID]]&gt;0,zgłoszenia[[#This Row],[Lp.]]&amp;" "&amp;zgłoszenia[[#This Row],[ID]]&amp;"
"&amp;zgłoszenia[[#This Row],[Nr kance- laryjny]]&amp;"/P/15","---")</f>
        <v>163 SR
3324/P/16/P/15</v>
      </c>
      <c r="B16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czterech budynków rekreacji indywidualnej  oraz sześciu budynków gospodarczych  
gm. Mielno; ob.Sarbinowo; dz. Nr 322/13</v>
      </c>
      <c r="C166" s="44" t="str">
        <f>IF(zgłoszenia[[#This Row],[Rodzaj zgłoszenia]]&gt;0,zgłoszenia[[#This Row],[Rodzaj zgłoszenia]]," ")</f>
        <v>budowa obiektu - art. 29 ust. 1</v>
      </c>
      <c r="D166" s="64" t="e">
        <f>IF(#REF!&gt;0,#REF!&amp;";
"&amp;#REF!," ")</f>
        <v>#REF!</v>
      </c>
      <c r="E166" s="69" t="e">
        <f>IF(zgłoszenia[BOŚ Znak sprawy]&gt;0,zgłoszenia[BOŚ Znak sprawy]&amp;"
( "&amp;#REF!&amp;" "&amp;"dni )"," ")</f>
        <v>#REF!</v>
      </c>
      <c r="F166" s="71">
        <f>IF(zgłoszenia[[#This Row],[Data wpływu wniosku]]&gt;0,zgłoszenia[[#This Row],[Data wpływu wniosku]]," ")</f>
        <v>42424</v>
      </c>
      <c r="G166" s="60">
        <f>IF(zgłoszenia[[#This Row],[Data zakończenia sprawy]]&gt;0,zgłoszenia[[#This Row],[Data zakończenia sprawy]]," ")</f>
        <v>42459</v>
      </c>
      <c r="H166" s="61" t="str">
        <f>IF(zgłoszenia[[#This Row],[Sposób zakończenia]]&gt;0,zgłoszenia[[#This Row],[Sposób zakończenia]]," ")</f>
        <v>decyzja sprzeciwu</v>
      </c>
      <c r="I166" s="77" t="e">
        <f>IF(#REF!&gt;0,#REF!,"---")</f>
        <v>#REF!</v>
      </c>
    </row>
    <row r="167" spans="1:9" ht="45" x14ac:dyDescent="0.25">
      <c r="A167" s="68" t="str">
        <f>IF(zgłoszenia[[#This Row],[ID]]&gt;0,zgłoszenia[[#This Row],[Lp.]]&amp;" "&amp;zgłoszenia[[#This Row],[ID]]&amp;"
"&amp;zgłoszenia[[#This Row],[Nr kance- laryjny]]&amp;"/P/15","---")</f>
        <v>164 KŻ
3292/P/16/P/15</v>
      </c>
      <c r="B16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urządzenie łazienek w nowych miejscach, wymiana instalacji  
gm. Mielno; ob.Mielno; dz. Nr 42/31</v>
      </c>
      <c r="C167" s="44" t="str">
        <f>IF(zgłoszenia[[#This Row],[Rodzaj zgłoszenia]]&gt;0,zgłoszenia[[#This Row],[Rodzaj zgłoszenia]]," ")</f>
        <v>roboty budowlane - art. 29 ust. 2</v>
      </c>
      <c r="D167" s="64" t="e">
        <f>IF(#REF!&gt;0,#REF!&amp;";
"&amp;#REF!," ")</f>
        <v>#REF!</v>
      </c>
      <c r="E167" s="69" t="e">
        <f>IF(zgłoszenia[BOŚ Znak sprawy]&gt;0,zgłoszenia[BOŚ Znak sprawy]&amp;"
( "&amp;#REF!&amp;" "&amp;"dni )"," ")</f>
        <v>#REF!</v>
      </c>
      <c r="F167" s="71">
        <f>IF(zgłoszenia[[#This Row],[Data wpływu wniosku]]&gt;0,zgłoszenia[[#This Row],[Data wpływu wniosku]]," ")</f>
        <v>42424</v>
      </c>
      <c r="G167" s="60">
        <f>IF(zgłoszenia[[#This Row],[Data zakończenia sprawy]]&gt;0,zgłoszenia[[#This Row],[Data zakończenia sprawy]]," ")</f>
        <v>42450</v>
      </c>
      <c r="H167" s="61" t="str">
        <f>IF(zgłoszenia[[#This Row],[Sposób zakończenia]]&gt;0,zgłoszenia[[#This Row],[Sposób zakończenia]]," ")</f>
        <v>brak sprzeciwu - zgłoszenie skuteczne</v>
      </c>
      <c r="I167" s="77" t="e">
        <f>IF(#REF!&gt;0,#REF!,"---")</f>
        <v>#REF!</v>
      </c>
    </row>
    <row r="168" spans="1:9" ht="45" x14ac:dyDescent="0.25">
      <c r="A168" s="68" t="str">
        <f>IF(zgłoszenia[[#This Row],[ID]]&gt;0,zgłoszenia[[#This Row],[Lp.]]&amp;" "&amp;zgłoszenia[[#This Row],[ID]]&amp;"
"&amp;zgłoszenia[[#This Row],[Nr kance- laryjny]]&amp;"/P/15","---")</f>
        <v>165 AP
3336/P/16/P/15</v>
      </c>
      <c r="B16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ob.Sarbinowo ; dz. Nr 86</v>
      </c>
      <c r="C168" s="44" t="str">
        <f>IF(zgłoszenia[[#This Row],[Rodzaj zgłoszenia]]&gt;0,zgłoszenia[[#This Row],[Rodzaj zgłoszenia]]," ")</f>
        <v>budowa obiektu - art. 29 ust. 1</v>
      </c>
      <c r="D168" s="64" t="e">
        <f>IF(#REF!&gt;0,#REF!&amp;";
"&amp;#REF!," ")</f>
        <v>#REF!</v>
      </c>
      <c r="E168" s="69" t="e">
        <f>IF(zgłoszenia[BOŚ Znak sprawy]&gt;0,zgłoszenia[BOŚ Znak sprawy]&amp;"
( "&amp;#REF!&amp;" "&amp;"dni )"," ")</f>
        <v>#REF!</v>
      </c>
      <c r="F168" s="71">
        <f>IF(zgłoszenia[[#This Row],[Data wpływu wniosku]]&gt;0,zgłoszenia[[#This Row],[Data wpływu wniosku]]," ")</f>
        <v>42425</v>
      </c>
      <c r="G168" s="60">
        <f>IF(zgłoszenia[[#This Row],[Data zakończenia sprawy]]&gt;0,zgłoszenia[[#This Row],[Data zakończenia sprawy]]," ")</f>
        <v>42452</v>
      </c>
      <c r="H168" s="61" t="str">
        <f>IF(zgłoszenia[[#This Row],[Sposób zakończenia]]&gt;0,zgłoszenia[[#This Row],[Sposób zakończenia]]," ")</f>
        <v>brak sprzeciwu - zgłoszenie skuteczne</v>
      </c>
      <c r="I168" s="77" t="e">
        <f>IF(#REF!&gt;0,#REF!,"---")</f>
        <v>#REF!</v>
      </c>
    </row>
    <row r="169" spans="1:9" ht="45" x14ac:dyDescent="0.25">
      <c r="A169" s="68" t="str">
        <f>IF(zgłoszenia[[#This Row],[ID]]&gt;0,zgłoszenia[[#This Row],[Lp.]]&amp;" "&amp;zgłoszenia[[#This Row],[ID]]&amp;"
"&amp;zgłoszenia[[#This Row],[Nr kance- laryjny]]&amp;"/P/15","---")</f>
        <v>166 ŁD
3383/P/16/P/15</v>
      </c>
      <c r="B16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wodociągowej  
gm. Biesiekierz; ob.Stare Bielice ; dz. Nr 33/3</v>
      </c>
      <c r="C169" s="44" t="str">
        <f>IF(zgłoszenia[[#This Row],[Rodzaj zgłoszenia]]&gt;0,zgłoszenia[[#This Row],[Rodzaj zgłoszenia]]," ")</f>
        <v>sieci art.29 ust.1 pkt 19a</v>
      </c>
      <c r="D169" s="64" t="e">
        <f>IF(#REF!&gt;0,#REF!&amp;";
"&amp;#REF!," ")</f>
        <v>#REF!</v>
      </c>
      <c r="E169" s="69" t="e">
        <f>IF(zgłoszenia[BOŚ Znak sprawy]&gt;0,zgłoszenia[BOŚ Znak sprawy]&amp;"
( "&amp;#REF!&amp;" "&amp;"dni )"," ")</f>
        <v>#REF!</v>
      </c>
      <c r="F169" s="71">
        <f>IF(zgłoszenia[[#This Row],[Data wpływu wniosku]]&gt;0,zgłoszenia[[#This Row],[Data wpływu wniosku]]," ")</f>
        <v>42425</v>
      </c>
      <c r="G169" s="60">
        <f>IF(zgłoszenia[[#This Row],[Data zakończenia sprawy]]&gt;0,zgłoszenia[[#This Row],[Data zakończenia sprawy]]," ")</f>
        <v>42454</v>
      </c>
      <c r="H169" s="61" t="str">
        <f>IF(zgłoszenia[[#This Row],[Sposób zakończenia]]&gt;0,zgłoszenia[[#This Row],[Sposób zakończenia]]," ")</f>
        <v>brak sprzeciwu - zgłoszenie skuteczne</v>
      </c>
      <c r="I169" s="77" t="e">
        <f>IF(#REF!&gt;0,#REF!,"---")</f>
        <v>#REF!</v>
      </c>
    </row>
    <row r="170" spans="1:9" ht="60" x14ac:dyDescent="0.25">
      <c r="A170" s="68" t="str">
        <f>IF(zgłoszenia[[#This Row],[ID]]&gt;0,zgłoszenia[[#This Row],[Lp.]]&amp;" "&amp;zgłoszenia[[#This Row],[ID]]&amp;"
"&amp;zgłoszenia[[#This Row],[Nr kance- laryjny]]&amp;"/P/15","---")</f>
        <v>167 AA
3468/P/16/P/15</v>
      </c>
      <c r="B17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mieszkalnego jednorodzinnego wraz z istalacją  
gm. Sianów; ob.Sierakowo Sławieńskie; dz. Nr 306/3</v>
      </c>
      <c r="C170" s="44" t="str">
        <f>IF(zgłoszenia[[#This Row],[Rodzaj zgłoszenia]]&gt;0,zgłoszenia[[#This Row],[Rodzaj zgłoszenia]]," ")</f>
        <v>budowa obiektu - art. 29 ust. 1</v>
      </c>
      <c r="D170" s="64" t="e">
        <f>IF(#REF!&gt;0,#REF!&amp;";
"&amp;#REF!," ")</f>
        <v>#REF!</v>
      </c>
      <c r="E170" s="69" t="e">
        <f>IF(zgłoszenia[BOŚ Znak sprawy]&gt;0,zgłoszenia[BOŚ Znak sprawy]&amp;"
( "&amp;#REF!&amp;" "&amp;"dni )"," ")</f>
        <v>#REF!</v>
      </c>
      <c r="F170" s="71">
        <f>IF(zgłoszenia[[#This Row],[Data wpływu wniosku]]&gt;0,zgłoszenia[[#This Row],[Data wpływu wniosku]]," ")</f>
        <v>42426</v>
      </c>
      <c r="G170" s="60">
        <f>IF(zgłoszenia[[#This Row],[Data zakończenia sprawy]]&gt;0,zgłoszenia[[#This Row],[Data zakończenia sprawy]]," ")</f>
        <v>42450</v>
      </c>
      <c r="H170" s="61" t="str">
        <f>IF(zgłoszenia[[#This Row],[Sposób zakończenia]]&gt;0,zgłoszenia[[#This Row],[Sposób zakończenia]]," ")</f>
        <v>brak sprzeciwu - zgłoszenie skuteczne</v>
      </c>
      <c r="I170" s="77" t="e">
        <f>IF(#REF!&gt;0,#REF!,"---")</f>
        <v>#REF!</v>
      </c>
    </row>
    <row r="171" spans="1:9" ht="45" x14ac:dyDescent="0.25">
      <c r="A171" s="68" t="str">
        <f>IF(zgłoszenia[[#This Row],[ID]]&gt;0,zgłoszenia[[#This Row],[Lp.]]&amp;" "&amp;zgłoszenia[[#This Row],[ID]]&amp;"
"&amp;zgłoszenia[[#This Row],[Nr kance- laryjny]]&amp;"/P/15","---")</f>
        <v>168 SR
3435/P/16/P/15</v>
      </c>
      <c r="B17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altanka  
gm. Biesiekierz; ob.Stare Bielice ; dz. Nr 253/25</v>
      </c>
      <c r="C171" s="44" t="str">
        <f>IF(zgłoszenia[[#This Row],[Rodzaj zgłoszenia]]&gt;0,zgłoszenia[[#This Row],[Rodzaj zgłoszenia]]," ")</f>
        <v>budowa obiektu - art. 29 ust. 1</v>
      </c>
      <c r="D171" s="64" t="e">
        <f>IF(#REF!&gt;0,#REF!&amp;";
"&amp;#REF!," ")</f>
        <v>#REF!</v>
      </c>
      <c r="E171" s="69" t="e">
        <f>IF(zgłoszenia[BOŚ Znak sprawy]&gt;0,zgłoszenia[BOŚ Znak sprawy]&amp;"
( "&amp;#REF!&amp;" "&amp;"dni )"," ")</f>
        <v>#REF!</v>
      </c>
      <c r="F171" s="71">
        <f>IF(zgłoszenia[[#This Row],[Data wpływu wniosku]]&gt;0,zgłoszenia[[#This Row],[Data wpływu wniosku]]," ")</f>
        <v>42426</v>
      </c>
      <c r="G171" s="60">
        <f>IF(zgłoszenia[[#This Row],[Data zakończenia sprawy]]&gt;0,zgłoszenia[[#This Row],[Data zakończenia sprawy]]," ")</f>
        <v>42438</v>
      </c>
      <c r="H171" s="61" t="str">
        <f>IF(zgłoszenia[[#This Row],[Sposób zakończenia]]&gt;0,zgłoszenia[[#This Row],[Sposób zakończenia]]," ")</f>
        <v>brak sprzeciwu - zgłoszenie skuteczne</v>
      </c>
      <c r="I171" s="77" t="e">
        <f>IF(#REF!&gt;0,#REF!,"---")</f>
        <v>#REF!</v>
      </c>
    </row>
    <row r="172" spans="1:9" ht="45" x14ac:dyDescent="0.25">
      <c r="A172" s="68" t="str">
        <f>IF(zgłoszenia[[#This Row],[ID]]&gt;0,zgłoszenia[[#This Row],[Lp.]]&amp;" "&amp;zgłoszenia[[#This Row],[ID]]&amp;"
"&amp;zgłoszenia[[#This Row],[Nr kance- laryjny]]&amp;"/P/15","---")</f>
        <v>169 AA
3456/P/16/P/15</v>
      </c>
      <c r="B17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z pasa dr powiatowej  
gm. Bobolice; ob.Świelino; dz. Nr 55/1</v>
      </c>
      <c r="C172" s="44" t="str">
        <f>IF(zgłoszenia[[#This Row],[Rodzaj zgłoszenia]]&gt;0,zgłoszenia[[#This Row],[Rodzaj zgłoszenia]]," ")</f>
        <v>budowa obiektu - art. 29 ust. 1</v>
      </c>
      <c r="D172" s="64" t="e">
        <f>IF(#REF!&gt;0,#REF!&amp;";
"&amp;#REF!," ")</f>
        <v>#REF!</v>
      </c>
      <c r="E172" s="69" t="e">
        <f>IF(zgłoszenia[BOŚ Znak sprawy]&gt;0,zgłoszenia[BOŚ Znak sprawy]&amp;"
( "&amp;#REF!&amp;" "&amp;"dni )"," ")</f>
        <v>#REF!</v>
      </c>
      <c r="F172" s="71">
        <f>IF(zgłoszenia[[#This Row],[Data wpływu wniosku]]&gt;0,zgłoszenia[[#This Row],[Data wpływu wniosku]]," ")</f>
        <v>42426</v>
      </c>
      <c r="G172" s="60">
        <f>IF(zgłoszenia[[#This Row],[Data zakończenia sprawy]]&gt;0,zgłoszenia[[#This Row],[Data zakończenia sprawy]]," ")</f>
        <v>42474</v>
      </c>
      <c r="H172" s="61" t="str">
        <f>IF(zgłoszenia[[#This Row],[Sposób zakończenia]]&gt;0,zgłoszenia[[#This Row],[Sposób zakończenia]]," ")</f>
        <v>brak sprzeciwu - zgłoszenie skuteczne</v>
      </c>
      <c r="I172" s="77" t="e">
        <f>IF(#REF!&gt;0,#REF!,"---")</f>
        <v>#REF!</v>
      </c>
    </row>
    <row r="173" spans="1:9" ht="45" x14ac:dyDescent="0.25">
      <c r="A173" s="68" t="str">
        <f>IF(zgłoszenia[[#This Row],[ID]]&gt;0,zgłoszenia[[#This Row],[Lp.]]&amp;" "&amp;zgłoszenia[[#This Row],[ID]]&amp;"
"&amp;zgłoszenia[[#This Row],[Nr kance- laryjny]]&amp;"/P/15","---")</f>
        <v>170 KŻ
3480/P/16/P/15</v>
      </c>
      <c r="B17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gospodarczo-magazynowego wraz z zapleczem budowy  
gm. Mielno; ob.0020 Mielno ; dz. Nr 916/1</v>
      </c>
      <c r="C173" s="44" t="str">
        <f>IF(zgłoszenia[[#This Row],[Rodzaj zgłoszenia]]&gt;0,zgłoszenia[[#This Row],[Rodzaj zgłoszenia]]," ")</f>
        <v>budowa obiektu - art. 29 ust. 1</v>
      </c>
      <c r="D173" s="64" t="e">
        <f>IF(#REF!&gt;0,#REF!&amp;";
"&amp;#REF!," ")</f>
        <v>#REF!</v>
      </c>
      <c r="E173" s="69" t="e">
        <f>IF(zgłoszenia[BOŚ Znak sprawy]&gt;0,zgłoszenia[BOŚ Znak sprawy]&amp;"
( "&amp;#REF!&amp;" "&amp;"dni )"," ")</f>
        <v>#REF!</v>
      </c>
      <c r="F173" s="71">
        <f>IF(zgłoszenia[[#This Row],[Data wpływu wniosku]]&gt;0,zgłoszenia[[#This Row],[Data wpływu wniosku]]," ")</f>
        <v>42426</v>
      </c>
      <c r="G173" s="60">
        <f>IF(zgłoszenia[[#This Row],[Data zakończenia sprawy]]&gt;0,zgłoszenia[[#This Row],[Data zakończenia sprawy]]," ")</f>
        <v>42468</v>
      </c>
      <c r="H173" s="61" t="str">
        <f>IF(zgłoszenia[[#This Row],[Sposób zakończenia]]&gt;0,zgłoszenia[[#This Row],[Sposób zakończenia]]," ")</f>
        <v>brak sprzeciwu - zgłoszenie skuteczne</v>
      </c>
      <c r="I173" s="77" t="e">
        <f>IF(#REF!&gt;0,#REF!,"---")</f>
        <v>#REF!</v>
      </c>
    </row>
    <row r="174" spans="1:9" ht="45" x14ac:dyDescent="0.25">
      <c r="A174" s="68" t="str">
        <f>IF(zgłoszenia[[#This Row],[ID]]&gt;0,zgłoszenia[[#This Row],[Lp.]]&amp;" "&amp;zgłoszenia[[#This Row],[ID]]&amp;"
"&amp;zgłoszenia[[#This Row],[Nr kance- laryjny]]&amp;"/P/15","---")</f>
        <v>171 MS
3472/P/16/P/15</v>
      </c>
      <c r="B17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odcinka sieci wodociągowej  
gm. Będzino; ob.Strzeżenice ; dz. Nr 156/29, 175/18, 175/19, 228/1</v>
      </c>
      <c r="C174" s="44" t="str">
        <f>IF(zgłoszenia[[#This Row],[Rodzaj zgłoszenia]]&gt;0,zgłoszenia[[#This Row],[Rodzaj zgłoszenia]]," ")</f>
        <v>sieci art.29 ust.1 pkt 19a</v>
      </c>
      <c r="D174" s="64" t="e">
        <f>IF(#REF!&gt;0,#REF!&amp;";
"&amp;#REF!," ")</f>
        <v>#REF!</v>
      </c>
      <c r="E174" s="69" t="e">
        <f>IF(zgłoszenia[BOŚ Znak sprawy]&gt;0,zgłoszenia[BOŚ Znak sprawy]&amp;"
( "&amp;#REF!&amp;" "&amp;"dni )"," ")</f>
        <v>#REF!</v>
      </c>
      <c r="F174" s="71">
        <f>IF(zgłoszenia[[#This Row],[Data wpływu wniosku]]&gt;0,zgłoszenia[[#This Row],[Data wpływu wniosku]]," ")</f>
        <v>42426</v>
      </c>
      <c r="G174" s="60">
        <f>IF(zgłoszenia[[#This Row],[Data zakończenia sprawy]]&gt;0,zgłoszenia[[#This Row],[Data zakończenia sprawy]]," ")</f>
        <v>42455</v>
      </c>
      <c r="H174" s="61" t="str">
        <f>IF(zgłoszenia[[#This Row],[Sposób zakończenia]]&gt;0,zgłoszenia[[#This Row],[Sposób zakończenia]]," ")</f>
        <v>brak sprzeciwu - zgłoszenie skuteczne</v>
      </c>
      <c r="I174" s="77" t="e">
        <f>IF(#REF!&gt;0,#REF!,"---")</f>
        <v>#REF!</v>
      </c>
    </row>
    <row r="175" spans="1:9" ht="45" x14ac:dyDescent="0.25">
      <c r="A175" s="68" t="str">
        <f>IF(zgłoszenia[[#This Row],[ID]]&gt;0,zgłoszenia[[#This Row],[Lp.]]&amp;" "&amp;zgłoszenia[[#This Row],[ID]]&amp;"
"&amp;zgłoszenia[[#This Row],[Nr kance- laryjny]]&amp;"/P/15","---")</f>
        <v>172 AŁ
3591/P/16/P/15</v>
      </c>
      <c r="B17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 xml:space="preserve">odcinek sieci wodociągowej  
gm. Świeszyno; ob.Konikowo; dz. Nr 412/51, 412/25, 412/2, 413/14 </v>
      </c>
      <c r="C175" s="44" t="str">
        <f>IF(zgłoszenia[[#This Row],[Rodzaj zgłoszenia]]&gt;0,zgłoszenia[[#This Row],[Rodzaj zgłoszenia]]," ")</f>
        <v>sieci art.29 ust.1 pkt 19a</v>
      </c>
      <c r="D175" s="64" t="e">
        <f>IF(#REF!&gt;0,#REF!&amp;";
"&amp;#REF!," ")</f>
        <v>#REF!</v>
      </c>
      <c r="E175" s="69" t="e">
        <f>IF(zgłoszenia[BOŚ Znak sprawy]&gt;0,zgłoszenia[BOŚ Znak sprawy]&amp;"
( "&amp;#REF!&amp;" "&amp;"dni )"," ")</f>
        <v>#REF!</v>
      </c>
      <c r="F175" s="71">
        <f>IF(zgłoszenia[[#This Row],[Data wpływu wniosku]]&gt;0,zgłoszenia[[#This Row],[Data wpływu wniosku]]," ")</f>
        <v>42429</v>
      </c>
      <c r="G175" s="60">
        <f>IF(zgłoszenia[[#This Row],[Data zakończenia sprawy]]&gt;0,zgłoszenia[[#This Row],[Data zakończenia sprawy]]," ")</f>
        <v>42499</v>
      </c>
      <c r="H175" s="61" t="str">
        <f>IF(zgłoszenia[[#This Row],[Sposób zakończenia]]&gt;0,zgłoszenia[[#This Row],[Sposób zakończenia]]," ")</f>
        <v>brak sprzeciwu - zgłoszenie skuteczne</v>
      </c>
      <c r="I175" s="77" t="e">
        <f>IF(#REF!&gt;0,#REF!,"---")</f>
        <v>#REF!</v>
      </c>
    </row>
    <row r="176" spans="1:9" ht="45" x14ac:dyDescent="0.25">
      <c r="A176" s="68" t="str">
        <f>IF(zgłoszenia[[#This Row],[ID]]&gt;0,zgłoszenia[[#This Row],[Lp.]]&amp;" "&amp;zgłoszenia[[#This Row],[ID]]&amp;"
"&amp;zgłoszenia[[#This Row],[Nr kance- laryjny]]&amp;"/P/15","---")</f>
        <v>173 SR
3564/P/16/P/15</v>
      </c>
      <c r="B17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handlowy- tymczasowy obiekt budowlany  
gm. Mielno; ob.Unieście; dz. Nr 3/71</v>
      </c>
      <c r="C176" s="44" t="str">
        <f>IF(zgłoszenia[[#This Row],[Rodzaj zgłoszenia]]&gt;0,zgłoszenia[[#This Row],[Rodzaj zgłoszenia]]," ")</f>
        <v>tymczasowy obiekt - art. 29 ust. 1, pkt 12</v>
      </c>
      <c r="D176" s="64" t="e">
        <f>IF(#REF!&gt;0,#REF!&amp;";
"&amp;#REF!," ")</f>
        <v>#REF!</v>
      </c>
      <c r="E176" s="69" t="e">
        <f>IF(zgłoszenia[BOŚ Znak sprawy]&gt;0,zgłoszenia[BOŚ Znak sprawy]&amp;"
( "&amp;#REF!&amp;" "&amp;"dni )"," ")</f>
        <v>#REF!</v>
      </c>
      <c r="F176" s="71">
        <f>IF(zgłoszenia[[#This Row],[Data wpływu wniosku]]&gt;0,zgłoszenia[[#This Row],[Data wpływu wniosku]]," ")</f>
        <v>42429</v>
      </c>
      <c r="G176" s="60">
        <f>IF(zgłoszenia[[#This Row],[Data zakończenia sprawy]]&gt;0,zgłoszenia[[#This Row],[Data zakończenia sprawy]]," ")</f>
        <v>42443</v>
      </c>
      <c r="H176" s="61" t="str">
        <f>IF(zgłoszenia[[#This Row],[Sposób zakończenia]]&gt;0,zgłoszenia[[#This Row],[Sposób zakończenia]]," ")</f>
        <v>brak sprzeciwu - zgłoszenie skuteczne</v>
      </c>
      <c r="I176" s="77" t="e">
        <f>IF(#REF!&gt;0,#REF!,"---")</f>
        <v>#REF!</v>
      </c>
    </row>
    <row r="177" spans="1:9" ht="45" x14ac:dyDescent="0.25">
      <c r="A177" s="68" t="str">
        <f>IF(zgłoszenia[[#This Row],[ID]]&gt;0,zgłoszenia[[#This Row],[Lp.]]&amp;" "&amp;zgłoszenia[[#This Row],[ID]]&amp;"
"&amp;zgłoszenia[[#This Row],[Nr kance- laryjny]]&amp;"/P/15","---")</f>
        <v>174 AŁ
3565/P/16/P/15</v>
      </c>
      <c r="B17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dobudowa ganku do budynku mieszkalnego  
gm. Świeszyno; ob.Świeszyno; dz. Nr 472/6</v>
      </c>
      <c r="C177" s="44" t="str">
        <f>IF(zgłoszenia[[#This Row],[Rodzaj zgłoszenia]]&gt;0,zgłoszenia[[#This Row],[Rodzaj zgłoszenia]]," ")</f>
        <v>budowa obiektu - art. 29 ust. 1</v>
      </c>
      <c r="D177" s="64" t="e">
        <f>IF(#REF!&gt;0,#REF!&amp;";
"&amp;#REF!," ")</f>
        <v>#REF!</v>
      </c>
      <c r="E177" s="69" t="e">
        <f>IF(zgłoszenia[BOŚ Znak sprawy]&gt;0,zgłoszenia[BOŚ Znak sprawy]&amp;"
( "&amp;#REF!&amp;" "&amp;"dni )"," ")</f>
        <v>#REF!</v>
      </c>
      <c r="F177" s="71">
        <f>IF(zgłoszenia[[#This Row],[Data wpływu wniosku]]&gt;0,zgłoszenia[[#This Row],[Data wpływu wniosku]]," ")</f>
        <v>42429</v>
      </c>
      <c r="G177" s="60">
        <f>IF(zgłoszenia[[#This Row],[Data zakończenia sprawy]]&gt;0,zgłoszenia[[#This Row],[Data zakończenia sprawy]]," ")</f>
        <v>42458</v>
      </c>
      <c r="H177" s="61" t="str">
        <f>IF(zgłoszenia[[#This Row],[Sposób zakończenia]]&gt;0,zgłoszenia[[#This Row],[Sposób zakończenia]]," ")</f>
        <v>brak sprzeciwu - zgłoszenie skuteczne</v>
      </c>
      <c r="I177" s="77" t="e">
        <f>IF(#REF!&gt;0,#REF!,"---")</f>
        <v>#REF!</v>
      </c>
    </row>
    <row r="178" spans="1:9" ht="45" x14ac:dyDescent="0.25">
      <c r="A178" s="68" t="str">
        <f>IF(zgłoszenia[[#This Row],[ID]]&gt;0,zgłoszenia[[#This Row],[Lp.]]&amp;" "&amp;zgłoszenia[[#This Row],[ID]]&amp;"
"&amp;zgłoszenia[[#This Row],[Nr kance- laryjny]]&amp;"/P/15","---")</f>
        <v>175 KŻ
3566/P/16/P/15</v>
      </c>
      <c r="B17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 
gm. Mielno; ob.Mielenko; dz. Nr 32/2</v>
      </c>
      <c r="C178" s="44" t="str">
        <f>IF(zgłoszenia[[#This Row],[Rodzaj zgłoszenia]]&gt;0,zgłoszenia[[#This Row],[Rodzaj zgłoszenia]]," ")</f>
        <v>budowa obiektu - art. 29 ust. 1</v>
      </c>
      <c r="D178" s="64" t="e">
        <f>IF(#REF!&gt;0,#REF!&amp;";
"&amp;#REF!," ")</f>
        <v>#REF!</v>
      </c>
      <c r="E178" s="69" t="e">
        <f>IF(zgłoszenia[BOŚ Znak sprawy]&gt;0,zgłoszenia[BOŚ Znak sprawy]&amp;"
( "&amp;#REF!&amp;" "&amp;"dni )"," ")</f>
        <v>#REF!</v>
      </c>
      <c r="F178" s="71">
        <f>IF(zgłoszenia[[#This Row],[Data wpływu wniosku]]&gt;0,zgłoszenia[[#This Row],[Data wpływu wniosku]]," ")</f>
        <v>42429</v>
      </c>
      <c r="G178" s="60">
        <f>IF(zgłoszenia[[#This Row],[Data zakończenia sprawy]]&gt;0,zgłoszenia[[#This Row],[Data zakończenia sprawy]]," ")</f>
        <v>42468</v>
      </c>
      <c r="H178" s="61" t="str">
        <f>IF(zgłoszenia[[#This Row],[Sposób zakończenia]]&gt;0,zgłoszenia[[#This Row],[Sposób zakończenia]]," ")</f>
        <v>brak sprzeciwu - zgłoszenie skuteczne</v>
      </c>
      <c r="I178" s="77" t="e">
        <f>IF(#REF!&gt;0,#REF!,"---")</f>
        <v>#REF!</v>
      </c>
    </row>
    <row r="179" spans="1:9" ht="45" x14ac:dyDescent="0.25">
      <c r="A179" s="68" t="str">
        <f>IF(zgłoszenia[[#This Row],[ID]]&gt;0,zgłoszenia[[#This Row],[Lp.]]&amp;" "&amp;zgłoszenia[[#This Row],[ID]]&amp;"
"&amp;zgłoszenia[[#This Row],[Nr kance- laryjny]]&amp;"/P/15","---")</f>
        <v>176 AA
3585/P/16/P/15</v>
      </c>
      <c r="B17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plac zabaw dla dzieci  
gm. Sianów; ob.nr 7 Sianów; dz. Nr 669/4, 667/6</v>
      </c>
      <c r="C179" s="44" t="str">
        <f>IF(zgłoszenia[[#This Row],[Rodzaj zgłoszenia]]&gt;0,zgłoszenia[[#This Row],[Rodzaj zgłoszenia]]," ")</f>
        <v>budowa obiektu - art. 29 ust. 1</v>
      </c>
      <c r="D179" s="64" t="e">
        <f>IF(#REF!&gt;0,#REF!&amp;";
"&amp;#REF!," ")</f>
        <v>#REF!</v>
      </c>
      <c r="E179" s="69" t="e">
        <f>IF(zgłoszenia[BOŚ Znak sprawy]&gt;0,zgłoszenia[BOŚ Znak sprawy]&amp;"
( "&amp;#REF!&amp;" "&amp;"dni )"," ")</f>
        <v>#REF!</v>
      </c>
      <c r="F179" s="71">
        <f>IF(zgłoszenia[[#This Row],[Data wpływu wniosku]]&gt;0,zgłoszenia[[#This Row],[Data wpływu wniosku]]," ")</f>
        <v>42429</v>
      </c>
      <c r="G179" s="60">
        <f>IF(zgłoszenia[[#This Row],[Data zakończenia sprawy]]&gt;0,zgłoszenia[[#This Row],[Data zakończenia sprawy]]," ")</f>
        <v>42503</v>
      </c>
      <c r="H179" s="61" t="str">
        <f>IF(zgłoszenia[[#This Row],[Sposób zakończenia]]&gt;0,zgłoszenia[[#This Row],[Sposób zakończenia]]," ")</f>
        <v>decyzja sprzeciwu</v>
      </c>
      <c r="I179" s="77" t="e">
        <f>IF(#REF!&gt;0,#REF!,"---")</f>
        <v>#REF!</v>
      </c>
    </row>
    <row r="180" spans="1:9" ht="60" x14ac:dyDescent="0.25">
      <c r="A180" s="68" t="str">
        <f>IF(zgłoszenia[[#This Row],[ID]]&gt;0,zgłoszenia[[#This Row],[Lp.]]&amp;" "&amp;zgłoszenia[[#This Row],[ID]]&amp;"
"&amp;zgłoszenia[[#This Row],[Nr kance- laryjny]]&amp;"/P/15","---")</f>
        <v>177 AŁ
3586/P/16/P/15</v>
      </c>
      <c r="B18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,,Dom przy Przyjemnej 5 bis" wraz z urządzeniami budowlanymi, indywidualnym ujęciem wody  
gm. Świeszyno; ob.Niekłonice ; dz. Nr 186/4</v>
      </c>
      <c r="C180" s="44" t="str">
        <f>IF(zgłoszenia[[#This Row],[Rodzaj zgłoszenia]]&gt;0,zgłoszenia[[#This Row],[Rodzaj zgłoszenia]]," ")</f>
        <v>budowa obiektu - art. 29 ust. 1</v>
      </c>
      <c r="D180" s="64" t="e">
        <f>IF(#REF!&gt;0,#REF!&amp;";
"&amp;#REF!," ")</f>
        <v>#REF!</v>
      </c>
      <c r="E180" s="69" t="e">
        <f>IF(zgłoszenia[BOŚ Znak sprawy]&gt;0,zgłoszenia[BOŚ Znak sprawy]&amp;"
( "&amp;#REF!&amp;" "&amp;"dni )"," ")</f>
        <v>#REF!</v>
      </c>
      <c r="F180" s="71">
        <f>IF(zgłoszenia[[#This Row],[Data wpływu wniosku]]&gt;0,zgłoszenia[[#This Row],[Data wpływu wniosku]]," ")</f>
        <v>42429</v>
      </c>
      <c r="G180" s="60">
        <f>IF(zgłoszenia[[#This Row],[Data zakończenia sprawy]]&gt;0,zgłoszenia[[#This Row],[Data zakończenia sprawy]]," ")</f>
        <v>42467</v>
      </c>
      <c r="H180" s="61" t="str">
        <f>IF(zgłoszenia[[#This Row],[Sposób zakończenia]]&gt;0,zgłoszenia[[#This Row],[Sposób zakończenia]]," ")</f>
        <v>brak sprzeciwu - zgłoszenie skuteczne</v>
      </c>
      <c r="I180" s="77" t="e">
        <f>IF(#REF!&gt;0,#REF!,"---")</f>
        <v>#REF!</v>
      </c>
    </row>
    <row r="181" spans="1:9" ht="45" x14ac:dyDescent="0.25">
      <c r="A181" s="68" t="str">
        <f>IF(zgłoszenia[[#This Row],[ID]]&gt;0,zgłoszenia[[#This Row],[Lp.]]&amp;" "&amp;zgłoszenia[[#This Row],[ID]]&amp;"
"&amp;zgłoszenia[[#This Row],[Nr kance- laryjny]]&amp;"/P/15","---")</f>
        <v>178 SR
3597/P/16/P/15</v>
      </c>
      <c r="B18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sezonowego ogródka gastronomicznego  
gm. Mielno; ob.Mielno; dz. Nr 224/25</v>
      </c>
      <c r="C181" s="44" t="str">
        <f>IF(zgłoszenia[[#This Row],[Rodzaj zgłoszenia]]&gt;0,zgłoszenia[[#This Row],[Rodzaj zgłoszenia]]," ")</f>
        <v>tymczasowy obiekt - art. 29 ust. 1, pkt 12</v>
      </c>
      <c r="D181" s="64" t="e">
        <f>IF(#REF!&gt;0,#REF!&amp;";
"&amp;#REF!," ")</f>
        <v>#REF!</v>
      </c>
      <c r="E181" s="69" t="e">
        <f>IF(zgłoszenia[BOŚ Znak sprawy]&gt;0,zgłoszenia[BOŚ Znak sprawy]&amp;"
( "&amp;#REF!&amp;" "&amp;"dni )"," ")</f>
        <v>#REF!</v>
      </c>
      <c r="F181" s="71">
        <f>IF(zgłoszenia[[#This Row],[Data wpływu wniosku]]&gt;0,zgłoszenia[[#This Row],[Data wpływu wniosku]]," ")</f>
        <v>42429</v>
      </c>
      <c r="G181" s="60">
        <f>IF(zgłoszenia[[#This Row],[Data zakończenia sprawy]]&gt;0,zgłoszenia[[#This Row],[Data zakończenia sprawy]]," ")</f>
        <v>42444</v>
      </c>
      <c r="H181" s="61" t="str">
        <f>IF(zgłoszenia[[#This Row],[Sposób zakończenia]]&gt;0,zgłoszenia[[#This Row],[Sposób zakończenia]]," ")</f>
        <v>decyzja sprzeciwu</v>
      </c>
      <c r="I181" s="77" t="e">
        <f>IF(#REF!&gt;0,#REF!,"---")</f>
        <v>#REF!</v>
      </c>
    </row>
    <row r="182" spans="1:9" ht="45" x14ac:dyDescent="0.25">
      <c r="A182" s="68" t="str">
        <f>IF(zgłoszenia[[#This Row],[ID]]&gt;0,zgłoszenia[[#This Row],[Lp.]]&amp;" "&amp;zgłoszenia[[#This Row],[ID]]&amp;"
"&amp;zgłoszenia[[#This Row],[Nr kance- laryjny]]&amp;"/P/15","---")</f>
        <v>179 AS
3669/P/16/P/15</v>
      </c>
      <c r="B18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Sianów; ob.obr. nr 7 Sianów; dz. Nr 217/1</v>
      </c>
      <c r="C182" s="44" t="str">
        <f>IF(zgłoszenia[[#This Row],[Rodzaj zgłoszenia]]&gt;0,zgłoszenia[[#This Row],[Rodzaj zgłoszenia]]," ")</f>
        <v>roboty budowlane - art. 29 ust. 2</v>
      </c>
      <c r="D182" s="64" t="e">
        <f>IF(#REF!&gt;0,#REF!&amp;";
"&amp;#REF!," ")</f>
        <v>#REF!</v>
      </c>
      <c r="E182" s="69" t="e">
        <f>IF(zgłoszenia[BOŚ Znak sprawy]&gt;0,zgłoszenia[BOŚ Znak sprawy]&amp;"
( "&amp;#REF!&amp;" "&amp;"dni )"," ")</f>
        <v>#REF!</v>
      </c>
      <c r="F182" s="71">
        <f>IF(zgłoszenia[[#This Row],[Data wpływu wniosku]]&gt;0,zgłoszenia[[#This Row],[Data wpływu wniosku]]," ")</f>
        <v>42430</v>
      </c>
      <c r="G182" s="60">
        <f>IF(zgłoszenia[[#This Row],[Data zakończenia sprawy]]&gt;0,zgłoszenia[[#This Row],[Data zakończenia sprawy]]," ")</f>
        <v>42458</v>
      </c>
      <c r="H182" s="61" t="str">
        <f>IF(zgłoszenia[[#This Row],[Sposób zakończenia]]&gt;0,zgłoszenia[[#This Row],[Sposób zakończenia]]," ")</f>
        <v>brak sprzeciwu - zgłoszenie skuteczne</v>
      </c>
      <c r="I182" s="77" t="e">
        <f>IF(#REF!&gt;0,#REF!,"---")</f>
        <v>#REF!</v>
      </c>
    </row>
    <row r="183" spans="1:9" ht="45" x14ac:dyDescent="0.25">
      <c r="A183" s="68" t="str">
        <f>IF(zgłoszenia[[#This Row],[ID]]&gt;0,zgłoszenia[[#This Row],[Lp.]]&amp;" "&amp;zgłoszenia[[#This Row],[ID]]&amp;"
"&amp;zgłoszenia[[#This Row],[Nr kance- laryjny]]&amp;"/P/15","---")</f>
        <v>180 SR
3696/P/16/P/15</v>
      </c>
      <c r="B18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 
gm. Biesiekierz; ob.Stare Bielice ; dz. Nr 15/6</v>
      </c>
      <c r="C183" s="44" t="str">
        <f>IF(zgłoszenia[[#This Row],[Rodzaj zgłoszenia]]&gt;0,zgłoszenia[[#This Row],[Rodzaj zgłoszenia]]," ")</f>
        <v>jednorodzinne art.29 ust.1 pkt 1a</v>
      </c>
      <c r="D183" s="64" t="e">
        <f>IF(#REF!&gt;0,#REF!&amp;";
"&amp;#REF!," ")</f>
        <v>#REF!</v>
      </c>
      <c r="E183" s="69" t="e">
        <f>IF(zgłoszenia[BOŚ Znak sprawy]&gt;0,zgłoszenia[BOŚ Znak sprawy]&amp;"
( "&amp;#REF!&amp;" "&amp;"dni )"," ")</f>
        <v>#REF!</v>
      </c>
      <c r="F183" s="71">
        <f>IF(zgłoszenia[[#This Row],[Data wpływu wniosku]]&gt;0,zgłoszenia[[#This Row],[Data wpływu wniosku]]," ")</f>
        <v>42430</v>
      </c>
      <c r="G183" s="60">
        <f>IF(zgłoszenia[[#This Row],[Data zakończenia sprawy]]&gt;0,zgłoszenia[[#This Row],[Data zakończenia sprawy]]," ")</f>
        <v>42459</v>
      </c>
      <c r="H183" s="61" t="str">
        <f>IF(zgłoszenia[[#This Row],[Sposób zakończenia]]&gt;0,zgłoszenia[[#This Row],[Sposób zakończenia]]," ")</f>
        <v>brak sprzeciwu - zgłoszenie skuteczne</v>
      </c>
      <c r="I183" s="77" t="e">
        <f>IF(#REF!&gt;0,#REF!,"---")</f>
        <v>#REF!</v>
      </c>
    </row>
    <row r="184" spans="1:9" ht="45" x14ac:dyDescent="0.25">
      <c r="A184" s="68" t="str">
        <f>IF(zgłoszenia[[#This Row],[ID]]&gt;0,zgłoszenia[[#This Row],[Lp.]]&amp;" "&amp;zgłoszenia[[#This Row],[ID]]&amp;"
"&amp;zgłoszenia[[#This Row],[Nr kance- laryjny]]&amp;"/P/15","---")</f>
        <v>181 AA
3701/P/16/P/15</v>
      </c>
      <c r="B18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Sianów; ob.Sianów; dz. Nr 50/1</v>
      </c>
      <c r="C184" s="44" t="str">
        <f>IF(zgłoszenia[[#This Row],[Rodzaj zgłoszenia]]&gt;0,zgłoszenia[[#This Row],[Rodzaj zgłoszenia]]," ")</f>
        <v>roboty budowlane - art. 29 ust. 2</v>
      </c>
      <c r="D184" s="64" t="e">
        <f>IF(#REF!&gt;0,#REF!&amp;";
"&amp;#REF!," ")</f>
        <v>#REF!</v>
      </c>
      <c r="E184" s="69" t="e">
        <f>IF(zgłoszenia[BOŚ Znak sprawy]&gt;0,zgłoszenia[BOŚ Znak sprawy]&amp;"
( "&amp;#REF!&amp;" "&amp;"dni )"," ")</f>
        <v>#REF!</v>
      </c>
      <c r="F184" s="71">
        <f>IF(zgłoszenia[[#This Row],[Data wpływu wniosku]]&gt;0,zgłoszenia[[#This Row],[Data wpływu wniosku]]," ")</f>
        <v>42430</v>
      </c>
      <c r="G184" s="60">
        <f>IF(zgłoszenia[[#This Row],[Data zakończenia sprawy]]&gt;0,zgłoszenia[[#This Row],[Data zakończenia sprawy]]," ")</f>
        <v>42444</v>
      </c>
      <c r="H184" s="61" t="str">
        <f>IF(zgłoszenia[[#This Row],[Sposób zakończenia]]&gt;0,zgłoszenia[[#This Row],[Sposób zakończenia]]," ")</f>
        <v>brak sprzeciwu - zgłoszenie skuteczne</v>
      </c>
      <c r="I184" s="77" t="e">
        <f>IF(#REF!&gt;0,#REF!,"---")</f>
        <v>#REF!</v>
      </c>
    </row>
    <row r="185" spans="1:9" ht="45" x14ac:dyDescent="0.25">
      <c r="A185" s="68" t="str">
        <f>IF(zgłoszenia[[#This Row],[ID]]&gt;0,zgłoszenia[[#This Row],[Lp.]]&amp;" "&amp;zgłoszenia[[#This Row],[ID]]&amp;"
"&amp;zgłoszenia[[#This Row],[Nr kance- laryjny]]&amp;"/P/15","---")</f>
        <v>182 SR
3757/P/16/P/15</v>
      </c>
      <c r="B18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z materiału, ochraniający  
gm. Mielno; ob.Mielno; dz. Nr 47/20</v>
      </c>
      <c r="C185" s="44" t="str">
        <f>IF(zgłoszenia[[#This Row],[Rodzaj zgłoszenia]]&gt;0,zgłoszenia[[#This Row],[Rodzaj zgłoszenia]]," ")</f>
        <v>tymczasowy obiekt - art. 29 ust. 1, pkt 12</v>
      </c>
      <c r="D185" s="64" t="e">
        <f>IF(#REF!&gt;0,#REF!&amp;";
"&amp;#REF!," ")</f>
        <v>#REF!</v>
      </c>
      <c r="E185" s="69" t="e">
        <f>IF(zgłoszenia[BOŚ Znak sprawy]&gt;0,zgłoszenia[BOŚ Znak sprawy]&amp;"
( "&amp;#REF!&amp;" "&amp;"dni )"," ")</f>
        <v>#REF!</v>
      </c>
      <c r="F185" s="71">
        <f>IF(zgłoszenia[[#This Row],[Data wpływu wniosku]]&gt;0,zgłoszenia[[#This Row],[Data wpływu wniosku]]," ")</f>
        <v>42431</v>
      </c>
      <c r="G185" s="60">
        <f>IF(zgłoszenia[[#This Row],[Data zakończenia sprawy]]&gt;0,zgłoszenia[[#This Row],[Data zakończenia sprawy]]," ")</f>
        <v>42447</v>
      </c>
      <c r="H185" s="61" t="str">
        <f>IF(zgłoszenia[[#This Row],[Sposób zakończenia]]&gt;0,zgłoszenia[[#This Row],[Sposób zakończenia]]," ")</f>
        <v>decyzja sprzeciwu</v>
      </c>
      <c r="I185" s="77" t="e">
        <f>IF(#REF!&gt;0,#REF!,"---")</f>
        <v>#REF!</v>
      </c>
    </row>
    <row r="186" spans="1:9" ht="45" x14ac:dyDescent="0.25">
      <c r="A186" s="68" t="str">
        <f>IF(zgłoszenia[[#This Row],[ID]]&gt;0,zgłoszenia[[#This Row],[Lp.]]&amp;" "&amp;zgłoszenia[[#This Row],[ID]]&amp;"
"&amp;zgłoszenia[[#This Row],[Nr kance- laryjny]]&amp;"/P/15","---")</f>
        <v>183 AS
3751/P/16/P/15</v>
      </c>
      <c r="B18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dachu na budynku mieszkalnym  
gm. Sianów; ob.Szczeglino ; dz. Nr 166/2</v>
      </c>
      <c r="C186" s="44" t="str">
        <f>IF(zgłoszenia[[#This Row],[Rodzaj zgłoszenia]]&gt;0,zgłoszenia[[#This Row],[Rodzaj zgłoszenia]]," ")</f>
        <v>roboty budowlane - art. 29 ust. 2</v>
      </c>
      <c r="D186" s="64" t="e">
        <f>IF(#REF!&gt;0,#REF!&amp;";
"&amp;#REF!," ")</f>
        <v>#REF!</v>
      </c>
      <c r="E186" s="69" t="e">
        <f>IF(zgłoszenia[BOŚ Znak sprawy]&gt;0,zgłoszenia[BOŚ Znak sprawy]&amp;"
( "&amp;#REF!&amp;" "&amp;"dni )"," ")</f>
        <v>#REF!</v>
      </c>
      <c r="F186" s="71">
        <f>IF(zgłoszenia[[#This Row],[Data wpływu wniosku]]&gt;0,zgłoszenia[[#This Row],[Data wpływu wniosku]]," ")</f>
        <v>42431</v>
      </c>
      <c r="G186" s="60">
        <f>IF(zgłoszenia[[#This Row],[Data zakończenia sprawy]]&gt;0,zgłoszenia[[#This Row],[Data zakończenia sprawy]]," ")</f>
        <v>42460</v>
      </c>
      <c r="H186" s="61" t="str">
        <f>IF(zgłoszenia[[#This Row],[Sposób zakończenia]]&gt;0,zgłoszenia[[#This Row],[Sposób zakończenia]]," ")</f>
        <v>brak sprzeciwu - zgłoszenie skuteczne</v>
      </c>
      <c r="I186" s="77" t="e">
        <f>IF(#REF!&gt;0,#REF!,"---")</f>
        <v>#REF!</v>
      </c>
    </row>
    <row r="187" spans="1:9" ht="45" x14ac:dyDescent="0.25">
      <c r="A187" s="68" t="str">
        <f>IF(zgłoszenia[[#This Row],[ID]]&gt;0,zgłoszenia[[#This Row],[Lp.]]&amp;" "&amp;zgłoszenia[[#This Row],[ID]]&amp;"
"&amp;zgłoszenia[[#This Row],[Nr kance- laryjny]]&amp;"/P/15","---")</f>
        <v>184 MS
3736/P/16/P/15</v>
      </c>
      <c r="B18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 
gm. Będzino; ob.Będzinko ; dz. Nr 94/4</v>
      </c>
      <c r="C187" s="44" t="str">
        <f>IF(zgłoszenia[[#This Row],[Rodzaj zgłoszenia]]&gt;0,zgłoszenia[[#This Row],[Rodzaj zgłoszenia]]," ")</f>
        <v>budowa obiektu - art. 29 ust. 1</v>
      </c>
      <c r="D187" s="64" t="e">
        <f>IF(#REF!&gt;0,#REF!&amp;";
"&amp;#REF!," ")</f>
        <v>#REF!</v>
      </c>
      <c r="E187" s="69" t="e">
        <f>IF(zgłoszenia[BOŚ Znak sprawy]&gt;0,zgłoszenia[BOŚ Znak sprawy]&amp;"
( "&amp;#REF!&amp;" "&amp;"dni )"," ")</f>
        <v>#REF!</v>
      </c>
      <c r="F187" s="71">
        <f>IF(zgłoszenia[[#This Row],[Data wpływu wniosku]]&gt;0,zgłoszenia[[#This Row],[Data wpływu wniosku]]," ")</f>
        <v>42431</v>
      </c>
      <c r="G187" s="60">
        <f>IF(zgłoszenia[[#This Row],[Data zakończenia sprawy]]&gt;0,zgłoszenia[[#This Row],[Data zakończenia sprawy]]," ")</f>
        <v>42482</v>
      </c>
      <c r="H187" s="61" t="str">
        <f>IF(zgłoszenia[[#This Row],[Sposób zakończenia]]&gt;0,zgłoszenia[[#This Row],[Sposób zakończenia]]," ")</f>
        <v>brak sprzeciwu - zgłoszenie skuteczne</v>
      </c>
      <c r="I187" s="77" t="e">
        <f>IF(#REF!&gt;0,#REF!,"---")</f>
        <v>#REF!</v>
      </c>
    </row>
    <row r="188" spans="1:9" ht="45" x14ac:dyDescent="0.25">
      <c r="A188" s="68" t="str">
        <f>IF(zgłoszenia[[#This Row],[ID]]&gt;0,zgłoszenia[[#This Row],[Lp.]]&amp;" "&amp;zgłoszenia[[#This Row],[ID]]&amp;"
"&amp;zgłoszenia[[#This Row],[Nr kance- laryjny]]&amp;"/P/15","---")</f>
        <v>185 AS
3774/P/16/P/15</v>
      </c>
      <c r="B18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altany 
gm. Sianów; ob.obr. nr 7 Sianów ; dz. Nr 310</v>
      </c>
      <c r="C188" s="44" t="str">
        <f>IF(zgłoszenia[[#This Row],[Rodzaj zgłoszenia]]&gt;0,zgłoszenia[[#This Row],[Rodzaj zgłoszenia]]," ")</f>
        <v>budowa obiektu - art. 29 ust. 1</v>
      </c>
      <c r="D188" s="64" t="e">
        <f>IF(#REF!&gt;0,#REF!&amp;";
"&amp;#REF!," ")</f>
        <v>#REF!</v>
      </c>
      <c r="E188" s="69" t="e">
        <f>IF(zgłoszenia[BOŚ Znak sprawy]&gt;0,zgłoszenia[BOŚ Znak sprawy]&amp;"
( "&amp;#REF!&amp;" "&amp;"dni )"," ")</f>
        <v>#REF!</v>
      </c>
      <c r="F188" s="71">
        <f>IF(zgłoszenia[[#This Row],[Data wpływu wniosku]]&gt;0,zgłoszenia[[#This Row],[Data wpływu wniosku]]," ")</f>
        <v>42431</v>
      </c>
      <c r="G188" s="60">
        <f>IF(zgłoszenia[[#This Row],[Data zakończenia sprawy]]&gt;0,zgłoszenia[[#This Row],[Data zakończenia sprawy]]," ")</f>
        <v>42461</v>
      </c>
      <c r="H188" s="61" t="str">
        <f>IF(zgłoszenia[[#This Row],[Sposób zakończenia]]&gt;0,zgłoszenia[[#This Row],[Sposób zakończenia]]," ")</f>
        <v>brak sprzeciwu - zgłoszenie skuteczne</v>
      </c>
      <c r="I188" s="77" t="e">
        <f>IF(#REF!&gt;0,#REF!,"---")</f>
        <v>#REF!</v>
      </c>
    </row>
    <row r="189" spans="1:9" ht="45" x14ac:dyDescent="0.25">
      <c r="A189" s="68" t="str">
        <f>IF(zgłoszenia[[#This Row],[ID]]&gt;0,zgłoszenia[[#This Row],[Lp.]]&amp;" "&amp;zgłoszenia[[#This Row],[ID]]&amp;"
"&amp;zgłoszenia[[#This Row],[Nr kance- laryjny]]&amp;"/P/15","---")</f>
        <v>186 AA
3775/P/16/P/15</v>
      </c>
      <c r="B18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 
gm. Bobolice; ob.Bobolice; dz. Nr 296/2</v>
      </c>
      <c r="C189" s="44" t="str">
        <f>IF(zgłoszenia[[#This Row],[Rodzaj zgłoszenia]]&gt;0,zgłoszenia[[#This Row],[Rodzaj zgłoszenia]]," ")</f>
        <v>budowa obiektu - art. 29 ust. 1</v>
      </c>
      <c r="D189" s="64" t="e">
        <f>IF(#REF!&gt;0,#REF!&amp;";
"&amp;#REF!," ")</f>
        <v>#REF!</v>
      </c>
      <c r="E189" s="69" t="e">
        <f>IF(zgłoszenia[BOŚ Znak sprawy]&gt;0,zgłoszenia[BOŚ Znak sprawy]&amp;"
( "&amp;#REF!&amp;" "&amp;"dni )"," ")</f>
        <v>#REF!</v>
      </c>
      <c r="F189" s="71">
        <f>IF(zgłoszenia[[#This Row],[Data wpływu wniosku]]&gt;0,zgłoszenia[[#This Row],[Data wpływu wniosku]]," ")</f>
        <v>42431</v>
      </c>
      <c r="G189" s="60">
        <f>IF(zgłoszenia[[#This Row],[Data zakończenia sprawy]]&gt;0,zgłoszenia[[#This Row],[Data zakończenia sprawy]]," ")</f>
        <v>42445</v>
      </c>
      <c r="H189" s="61" t="str">
        <f>IF(zgłoszenia[[#This Row],[Sposób zakończenia]]&gt;0,zgłoszenia[[#This Row],[Sposób zakończenia]]," ")</f>
        <v>decyzja sprzeciwu</v>
      </c>
      <c r="I189" s="77" t="e">
        <f>IF(#REF!&gt;0,#REF!,"---")</f>
        <v>#REF!</v>
      </c>
    </row>
    <row r="190" spans="1:9" ht="45" x14ac:dyDescent="0.25">
      <c r="A190" s="68" t="str">
        <f>IF(zgłoszenia[[#This Row],[ID]]&gt;0,zgłoszenia[[#This Row],[Lp.]]&amp;" "&amp;zgłoszenia[[#This Row],[ID]]&amp;"
"&amp;zgłoszenia[[#This Row],[Nr kance- laryjny]]&amp;"/P/15","---")</f>
        <v>187 SR
3830/P/16/P/15</v>
      </c>
      <c r="B19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 
gm. Mielno; ob.Mielenko; dz. Nr 326/14</v>
      </c>
      <c r="C190" s="44" t="str">
        <f>IF(zgłoszenia[[#This Row],[Rodzaj zgłoszenia]]&gt;0,zgłoszenia[[#This Row],[Rodzaj zgłoszenia]]," ")</f>
        <v>jednorodzinne art.29 ust.1 pkt 1a</v>
      </c>
      <c r="D190" s="64" t="e">
        <f>IF(#REF!&gt;0,#REF!&amp;";
"&amp;#REF!," ")</f>
        <v>#REF!</v>
      </c>
      <c r="E190" s="69" t="e">
        <f>IF(zgłoszenia[BOŚ Znak sprawy]&gt;0,zgłoszenia[BOŚ Znak sprawy]&amp;"
( "&amp;#REF!&amp;" "&amp;"dni )"," ")</f>
        <v>#REF!</v>
      </c>
      <c r="F190" s="71">
        <f>IF(zgłoszenia[[#This Row],[Data wpływu wniosku]]&gt;0,zgłoszenia[[#This Row],[Data wpływu wniosku]]," ")</f>
        <v>42432</v>
      </c>
      <c r="G190" s="60">
        <f>IF(zgłoszenia[[#This Row],[Data zakończenia sprawy]]&gt;0,zgłoszenia[[#This Row],[Data zakończenia sprawy]]," ")</f>
        <v>42447</v>
      </c>
      <c r="H190" s="61" t="str">
        <f>IF(zgłoszenia[[#This Row],[Sposób zakończenia]]&gt;0,zgłoszenia[[#This Row],[Sposób zakończenia]]," ")</f>
        <v>decyzja sprzeciwu</v>
      </c>
      <c r="I190" s="77" t="e">
        <f>IF(#REF!&gt;0,#REF!,"---")</f>
        <v>#REF!</v>
      </c>
    </row>
    <row r="191" spans="1:9" ht="45" x14ac:dyDescent="0.25">
      <c r="A191" s="68" t="str">
        <f>IF(zgłoszenia[[#This Row],[ID]]&gt;0,zgłoszenia[[#This Row],[Lp.]]&amp;" "&amp;zgłoszenia[[#This Row],[ID]]&amp;"
"&amp;zgłoszenia[[#This Row],[Nr kance- laryjny]]&amp;"/P/15","---")</f>
        <v>188 SR
3833/P/16/P/15</v>
      </c>
      <c r="B19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 
gm. Mielno; ob.Mielno; dz. Nr 425/78, 425/80</v>
      </c>
      <c r="C191" s="44" t="str">
        <f>IF(zgłoszenia[[#This Row],[Rodzaj zgłoszenia]]&gt;0,zgłoszenia[[#This Row],[Rodzaj zgłoszenia]]," ")</f>
        <v>jednorodzinne art.29 ust.1 pkt 1a</v>
      </c>
      <c r="D191" s="64" t="e">
        <f>IF(#REF!&gt;0,#REF!&amp;";
"&amp;#REF!," ")</f>
        <v>#REF!</v>
      </c>
      <c r="E191" s="69" t="e">
        <f>IF(zgłoszenia[BOŚ Znak sprawy]&gt;0,zgłoszenia[BOŚ Znak sprawy]&amp;"
( "&amp;#REF!&amp;" "&amp;"dni )"," ")</f>
        <v>#REF!</v>
      </c>
      <c r="F191" s="71">
        <f>IF(zgłoszenia[[#This Row],[Data wpływu wniosku]]&gt;0,zgłoszenia[[#This Row],[Data wpływu wniosku]]," ")</f>
        <v>42432</v>
      </c>
      <c r="G191" s="60">
        <f>IF(zgłoszenia[[#This Row],[Data zakończenia sprawy]]&gt;0,zgłoszenia[[#This Row],[Data zakończenia sprawy]]," ")</f>
        <v>42460</v>
      </c>
      <c r="H191" s="61" t="str">
        <f>IF(zgłoszenia[[#This Row],[Sposób zakończenia]]&gt;0,zgłoszenia[[#This Row],[Sposób zakończenia]]," ")</f>
        <v>brak sprzeciwu - zgłoszenie skuteczne</v>
      </c>
      <c r="I191" s="77" t="e">
        <f>IF(#REF!&gt;0,#REF!,"---")</f>
        <v>#REF!</v>
      </c>
    </row>
    <row r="192" spans="1:9" ht="45" x14ac:dyDescent="0.25">
      <c r="A192" s="68" t="str">
        <f>IF(zgłoszenia[[#This Row],[ID]]&gt;0,zgłoszenia[[#This Row],[Lp.]]&amp;" "&amp;zgłoszenia[[#This Row],[ID]]&amp;"
"&amp;zgłoszenia[[#This Row],[Nr kance- laryjny]]&amp;"/P/15","---")</f>
        <v>189 AS
3851/P/16/P/15</v>
      </c>
      <c r="B19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 xml:space="preserve">przebudowa i remont dróg 
gm. Sianów; ob.obr. Nr 7 Sianów; dz. Nr wg załącznika </v>
      </c>
      <c r="C192" s="44" t="str">
        <f>IF(zgłoszenia[[#This Row],[Rodzaj zgłoszenia]]&gt;0,zgłoszenia[[#This Row],[Rodzaj zgłoszenia]]," ")</f>
        <v>roboty budowlane - art. 29 ust. 2</v>
      </c>
      <c r="D192" s="64" t="e">
        <f>IF(#REF!&gt;0,#REF!&amp;";
"&amp;#REF!," ")</f>
        <v>#REF!</v>
      </c>
      <c r="E192" s="69" t="e">
        <f>IF(zgłoszenia[BOŚ Znak sprawy]&gt;0,zgłoszenia[BOŚ Znak sprawy]&amp;"
( "&amp;#REF!&amp;" "&amp;"dni )"," ")</f>
        <v>#REF!</v>
      </c>
      <c r="F192" s="71">
        <f>IF(zgłoszenia[[#This Row],[Data wpływu wniosku]]&gt;0,zgłoszenia[[#This Row],[Data wpływu wniosku]]," ")</f>
        <v>42432</v>
      </c>
      <c r="G192" s="60">
        <f>IF(zgłoszenia[[#This Row],[Data zakończenia sprawy]]&gt;0,zgłoszenia[[#This Row],[Data zakończenia sprawy]]," ")</f>
        <v>42461</v>
      </c>
      <c r="H192" s="61" t="str">
        <f>IF(zgłoszenia[[#This Row],[Sposób zakończenia]]&gt;0,zgłoszenia[[#This Row],[Sposób zakończenia]]," ")</f>
        <v>brak sprzeciwu - zgłoszenie skuteczne</v>
      </c>
      <c r="I192" s="77" t="e">
        <f>IF(#REF!&gt;0,#REF!,"---")</f>
        <v>#REF!</v>
      </c>
    </row>
    <row r="193" spans="1:9" ht="45" x14ac:dyDescent="0.25">
      <c r="A193" s="68" t="str">
        <f>IF(zgłoszenia[[#This Row],[ID]]&gt;0,zgłoszenia[[#This Row],[Lp.]]&amp;" "&amp;zgłoszenia[[#This Row],[ID]]&amp;"
"&amp;zgłoszenia[[#This Row],[Nr kance- laryjny]]&amp;"/P/15","---")</f>
        <v>190 MS
3853/P/16/P/15</v>
      </c>
      <c r="B19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pomieszczenie gospodarcze, wiata 
gm. Będzino; ob.Miłogoszcz; dz. Nr 21/2</v>
      </c>
      <c r="C193" s="44" t="str">
        <f>IF(zgłoszenia[[#This Row],[Rodzaj zgłoszenia]]&gt;0,zgłoszenia[[#This Row],[Rodzaj zgłoszenia]]," ")</f>
        <v>budowa obiektu - art. 29 ust. 1</v>
      </c>
      <c r="D193" s="64" t="e">
        <f>IF(#REF!&gt;0,#REF!&amp;";
"&amp;#REF!," ")</f>
        <v>#REF!</v>
      </c>
      <c r="E193" s="69" t="e">
        <f>IF(zgłoszenia[BOŚ Znak sprawy]&gt;0,zgłoszenia[BOŚ Znak sprawy]&amp;"
( "&amp;#REF!&amp;" "&amp;"dni )"," ")</f>
        <v>#REF!</v>
      </c>
      <c r="F193" s="71">
        <f>IF(zgłoszenia[[#This Row],[Data wpływu wniosku]]&gt;0,zgłoszenia[[#This Row],[Data wpływu wniosku]]," ")</f>
        <v>42432</v>
      </c>
      <c r="G193" s="60">
        <f>IF(zgłoszenia[[#This Row],[Data zakończenia sprawy]]&gt;0,zgłoszenia[[#This Row],[Data zakończenia sprawy]]," ")</f>
        <v>42459</v>
      </c>
      <c r="H193" s="61" t="str">
        <f>IF(zgłoszenia[[#This Row],[Sposób zakończenia]]&gt;0,zgłoszenia[[#This Row],[Sposób zakończenia]]," ")</f>
        <v>brak sprzeciwu - zgłoszenie skuteczne</v>
      </c>
      <c r="I193" s="77" t="e">
        <f>IF(#REF!&gt;0,#REF!,"---")</f>
        <v>#REF!</v>
      </c>
    </row>
    <row r="194" spans="1:9" ht="60" x14ac:dyDescent="0.25">
      <c r="A194" s="68" t="str">
        <f>IF(zgłoszenia[[#This Row],[ID]]&gt;0,zgłoszenia[[#This Row],[Lp.]]&amp;" "&amp;zgłoszenia[[#This Row],[ID]]&amp;"
"&amp;zgłoszenia[[#This Row],[Nr kance- laryjny]]&amp;"/P/15","---")</f>
        <v>191 AŁ
3854/P/16/P/15</v>
      </c>
      <c r="B19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z wbudowanym garażem  
gm. Świeszyno; ob.Niekłonice; dz. Nr 184/41</v>
      </c>
      <c r="C194" s="44" t="str">
        <f>IF(zgłoszenia[[#This Row],[Rodzaj zgłoszenia]]&gt;0,zgłoszenia[[#This Row],[Rodzaj zgłoszenia]]," ")</f>
        <v>jednorodzinne art.29 ust.1 pkt 1a</v>
      </c>
      <c r="D194" s="64" t="e">
        <f>IF(#REF!&gt;0,#REF!&amp;";
"&amp;#REF!," ")</f>
        <v>#REF!</v>
      </c>
      <c r="E194" s="69" t="e">
        <f>IF(zgłoszenia[BOŚ Znak sprawy]&gt;0,zgłoszenia[BOŚ Znak sprawy]&amp;"
( "&amp;#REF!&amp;" "&amp;"dni )"," ")</f>
        <v>#REF!</v>
      </c>
      <c r="F194" s="71">
        <f>IF(zgłoszenia[[#This Row],[Data wpływu wniosku]]&gt;0,zgłoszenia[[#This Row],[Data wpływu wniosku]]," ")</f>
        <v>42432</v>
      </c>
      <c r="G194" s="60">
        <f>IF(zgłoszenia[[#This Row],[Data zakończenia sprawy]]&gt;0,zgłoszenia[[#This Row],[Data zakończenia sprawy]]," ")</f>
        <v>42461</v>
      </c>
      <c r="H194" s="61" t="str">
        <f>IF(zgłoszenia[[#This Row],[Sposób zakończenia]]&gt;0,zgłoszenia[[#This Row],[Sposób zakończenia]]," ")</f>
        <v>brak sprzeciwu - zgłoszenie skuteczne</v>
      </c>
      <c r="I194" s="77" t="e">
        <f>IF(#REF!&gt;0,#REF!,"---")</f>
        <v>#REF!</v>
      </c>
    </row>
    <row r="195" spans="1:9" ht="45" x14ac:dyDescent="0.25">
      <c r="A195" s="68" t="str">
        <f>IF(zgłoszenia[[#This Row],[ID]]&gt;0,zgłoszenia[[#This Row],[Lp.]]&amp;" "&amp;zgłoszenia[[#This Row],[ID]]&amp;"
"&amp;zgłoszenia[[#This Row],[Nr kance- laryjny]]&amp;"/P/15","---")</f>
        <v>192 SR
3806/P/16/P/15</v>
      </c>
      <c r="B19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indywidualnych oczyszczalni ścieków 
gm. Bobolice; ob.Drzewiany; dz. Nr 183/1</v>
      </c>
      <c r="C195" s="44" t="str">
        <f>IF(zgłoszenia[[#This Row],[Rodzaj zgłoszenia]]&gt;0,zgłoszenia[[#This Row],[Rodzaj zgłoszenia]]," ")</f>
        <v>roboty budowlane - art. 29 ust. 2</v>
      </c>
      <c r="D195" s="64" t="e">
        <f>IF(#REF!&gt;0,#REF!&amp;";
"&amp;#REF!," ")</f>
        <v>#REF!</v>
      </c>
      <c r="E195" s="69" t="e">
        <f>IF(zgłoszenia[BOŚ Znak sprawy]&gt;0,zgłoszenia[BOŚ Znak sprawy]&amp;"
( "&amp;#REF!&amp;" "&amp;"dni )"," ")</f>
        <v>#REF!</v>
      </c>
      <c r="F195" s="71">
        <f>IF(zgłoszenia[[#This Row],[Data wpływu wniosku]]&gt;0,zgłoszenia[[#This Row],[Data wpływu wniosku]]," ")</f>
        <v>42432</v>
      </c>
      <c r="G195" s="60">
        <f>IF(zgłoszenia[[#This Row],[Data zakończenia sprawy]]&gt;0,zgłoszenia[[#This Row],[Data zakończenia sprawy]]," ")</f>
        <v>42458</v>
      </c>
      <c r="H195" s="61" t="str">
        <f>IF(zgłoszenia[[#This Row],[Sposób zakończenia]]&gt;0,zgłoszenia[[#This Row],[Sposób zakończenia]]," ")</f>
        <v>decyzja sprzeciwu</v>
      </c>
      <c r="I195" s="77" t="e">
        <f>IF(#REF!&gt;0,#REF!,"---")</f>
        <v>#REF!</v>
      </c>
    </row>
    <row r="196" spans="1:9" ht="45" x14ac:dyDescent="0.25">
      <c r="A196" s="68" t="str">
        <f>IF(zgłoszenia[[#This Row],[ID]]&gt;0,zgłoszenia[[#This Row],[Lp.]]&amp;" "&amp;zgłoszenia[[#This Row],[ID]]&amp;"
"&amp;zgłoszenia[[#This Row],[Nr kance- laryjny]]&amp;"/P/15","---")</f>
        <v>193 SR
3808/P/16/P/15</v>
      </c>
      <c r="B19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czterech budynków gospodarczych  
gm. Bobolice; ob.Drzewiany ; dz. Nr 183/1</v>
      </c>
      <c r="C196" s="44" t="str">
        <f>IF(zgłoszenia[[#This Row],[Rodzaj zgłoszenia]]&gt;0,zgłoszenia[[#This Row],[Rodzaj zgłoszenia]]," ")</f>
        <v>budowa obiektu - art. 29 ust. 1</v>
      </c>
      <c r="D196" s="64" t="e">
        <f>IF(#REF!&gt;0,#REF!&amp;";
"&amp;#REF!," ")</f>
        <v>#REF!</v>
      </c>
      <c r="E196" s="69" t="e">
        <f>IF(zgłoszenia[BOŚ Znak sprawy]&gt;0,zgłoszenia[BOŚ Znak sprawy]&amp;"
( "&amp;#REF!&amp;" "&amp;"dni )"," ")</f>
        <v>#REF!</v>
      </c>
      <c r="F196" s="71">
        <f>IF(zgłoszenia[[#This Row],[Data wpływu wniosku]]&gt;0,zgłoszenia[[#This Row],[Data wpływu wniosku]]," ")</f>
        <v>42432</v>
      </c>
      <c r="G196" s="60">
        <f>IF(zgłoszenia[[#This Row],[Data zakończenia sprawy]]&gt;0,zgłoszenia[[#This Row],[Data zakończenia sprawy]]," ")</f>
        <v>42439</v>
      </c>
      <c r="H196" s="61" t="str">
        <f>IF(zgłoszenia[[#This Row],[Sposób zakończenia]]&gt;0,zgłoszenia[[#This Row],[Sposób zakończenia]]," ")</f>
        <v>brak sprzeciwu - zgłoszenie skuteczne</v>
      </c>
      <c r="I196" s="77" t="e">
        <f>IF(#REF!&gt;0,#REF!,"---")</f>
        <v>#REF!</v>
      </c>
    </row>
    <row r="197" spans="1:9" ht="45" x14ac:dyDescent="0.25">
      <c r="A197" s="68" t="str">
        <f>IF(zgłoszenia[[#This Row],[ID]]&gt;0,zgłoszenia[[#This Row],[Lp.]]&amp;" "&amp;zgłoszenia[[#This Row],[ID]]&amp;"
"&amp;zgłoszenia[[#This Row],[Nr kance- laryjny]]&amp;"/P/15","---")</f>
        <v>194 SR
3811/P/16/P/15</v>
      </c>
      <c r="B19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 
gm. Mielno; ob.Mielno; dz. Nr 226/24</v>
      </c>
      <c r="C197" s="44" t="str">
        <f>IF(zgłoszenia[[#This Row],[Rodzaj zgłoszenia]]&gt;0,zgłoszenia[[#This Row],[Rodzaj zgłoszenia]]," ")</f>
        <v>tymczasowy obiekt - art. 29 ust. 1, pkt 12</v>
      </c>
      <c r="D197" s="64" t="e">
        <f>IF(#REF!&gt;0,#REF!&amp;";
"&amp;#REF!," ")</f>
        <v>#REF!</v>
      </c>
      <c r="E197" s="69" t="e">
        <f>IF(zgłoszenia[BOŚ Znak sprawy]&gt;0,zgłoszenia[BOŚ Znak sprawy]&amp;"
( "&amp;#REF!&amp;" "&amp;"dni )"," ")</f>
        <v>#REF!</v>
      </c>
      <c r="F197" s="71">
        <f>IF(zgłoszenia[[#This Row],[Data wpływu wniosku]]&gt;0,zgłoszenia[[#This Row],[Data wpływu wniosku]]," ")</f>
        <v>42432</v>
      </c>
      <c r="G197" s="60">
        <f>IF(zgłoszenia[[#This Row],[Data zakończenia sprawy]]&gt;0,zgłoszenia[[#This Row],[Data zakończenia sprawy]]," ")</f>
        <v>42443</v>
      </c>
      <c r="H197" s="61" t="str">
        <f>IF(zgłoszenia[[#This Row],[Sposób zakończenia]]&gt;0,zgłoszenia[[#This Row],[Sposób zakończenia]]," ")</f>
        <v>brak sprzeciwu - zgłoszenie skuteczne</v>
      </c>
      <c r="I197" s="77" t="e">
        <f>IF(#REF!&gt;0,#REF!,"---")</f>
        <v>#REF!</v>
      </c>
    </row>
    <row r="198" spans="1:9" ht="45" x14ac:dyDescent="0.25">
      <c r="A198" s="68" t="str">
        <f>IF(zgłoszenia[[#This Row],[ID]]&gt;0,zgłoszenia[[#This Row],[Lp.]]&amp;" "&amp;zgłoszenia[[#This Row],[ID]]&amp;"
"&amp;zgłoszenia[[#This Row],[Nr kance- laryjny]]&amp;"/P/15","---")</f>
        <v>195 SR
3812/P/16/P/15</v>
      </c>
      <c r="B19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 
gm. Mielno; ob.Mielno; dz. Nr 54/9</v>
      </c>
      <c r="C198" s="44" t="str">
        <f>IF(zgłoszenia[[#This Row],[Rodzaj zgłoszenia]]&gt;0,zgłoszenia[[#This Row],[Rodzaj zgłoszenia]]," ")</f>
        <v>tymczasowy obiekt - art. 29 ust. 1, pkt 12</v>
      </c>
      <c r="D198" s="64" t="e">
        <f>IF(#REF!&gt;0,#REF!&amp;";
"&amp;#REF!," ")</f>
        <v>#REF!</v>
      </c>
      <c r="E198" s="69" t="e">
        <f>IF(zgłoszenia[BOŚ Znak sprawy]&gt;0,zgłoszenia[BOŚ Znak sprawy]&amp;"
( "&amp;#REF!&amp;" "&amp;"dni )"," ")</f>
        <v>#REF!</v>
      </c>
      <c r="F198" s="71">
        <f>IF(zgłoszenia[[#This Row],[Data wpływu wniosku]]&gt;0,zgłoszenia[[#This Row],[Data wpływu wniosku]]," ")</f>
        <v>42432</v>
      </c>
      <c r="G198" s="60">
        <f>IF(zgłoszenia[[#This Row],[Data zakończenia sprawy]]&gt;0,zgłoszenia[[#This Row],[Data zakończenia sprawy]]," ")</f>
        <v>42443</v>
      </c>
      <c r="H198" s="61" t="str">
        <f>IF(zgłoszenia[[#This Row],[Sposób zakończenia]]&gt;0,zgłoszenia[[#This Row],[Sposób zakończenia]]," ")</f>
        <v>brak sprzeciwu - zgłoszenie skuteczne</v>
      </c>
      <c r="I198" s="77" t="e">
        <f>IF(#REF!&gt;0,#REF!,"---")</f>
        <v>#REF!</v>
      </c>
    </row>
    <row r="199" spans="1:9" ht="60" x14ac:dyDescent="0.25">
      <c r="A199" s="68" t="str">
        <f>IF(zgłoszenia[[#This Row],[ID]]&gt;0,zgłoszenia[[#This Row],[Lp.]]&amp;" "&amp;zgłoszenia[[#This Row],[ID]]&amp;"
"&amp;zgłoszenia[[#This Row],[Nr kance- laryjny]]&amp;"/P/15","---")</f>
        <v>196 AS
3818/P/16/P/15</v>
      </c>
      <c r="B19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mieszkalnego jednorodzinnego z usługami  
gm. Polanów; ob.Obr. Nr 6 Polanów; dz. Nr 36/3</v>
      </c>
      <c r="C199" s="44" t="str">
        <f>IF(zgłoszenia[[#This Row],[Rodzaj zgłoszenia]]&gt;0,zgłoszenia[[#This Row],[Rodzaj zgłoszenia]]," ")</f>
        <v>jednorodzinne art.29 ust.1 pkt 1a</v>
      </c>
      <c r="D199" s="64" t="e">
        <f>IF(#REF!&gt;0,#REF!&amp;";
"&amp;#REF!," ")</f>
        <v>#REF!</v>
      </c>
      <c r="E199" s="69" t="e">
        <f>IF(zgłoszenia[BOŚ Znak sprawy]&gt;0,zgłoszenia[BOŚ Znak sprawy]&amp;"
( "&amp;#REF!&amp;" "&amp;"dni )"," ")</f>
        <v>#REF!</v>
      </c>
      <c r="F199" s="71">
        <f>IF(zgłoszenia[[#This Row],[Data wpływu wniosku]]&gt;0,zgłoszenia[[#This Row],[Data wpływu wniosku]]," ")</f>
        <v>42432</v>
      </c>
      <c r="G199" s="60">
        <f>IF(zgłoszenia[[#This Row],[Data zakończenia sprawy]]&gt;0,zgłoszenia[[#This Row],[Data zakończenia sprawy]]," ")</f>
        <v>42460</v>
      </c>
      <c r="H199" s="61" t="str">
        <f>IF(zgłoszenia[[#This Row],[Sposób zakończenia]]&gt;0,zgłoszenia[[#This Row],[Sposób zakończenia]]," ")</f>
        <v>brak sprzeciwu - zgłoszenie skuteczne</v>
      </c>
      <c r="I199" s="77" t="e">
        <f>IF(#REF!&gt;0,#REF!,"---")</f>
        <v>#REF!</v>
      </c>
    </row>
    <row r="200" spans="1:9" ht="45" x14ac:dyDescent="0.25">
      <c r="A200" s="68" t="str">
        <f>IF(zgłoszenia[[#This Row],[ID]]&gt;0,zgłoszenia[[#This Row],[Lp.]]&amp;" "&amp;zgłoszenia[[#This Row],[ID]]&amp;"
"&amp;zgłoszenia[[#This Row],[Nr kance- laryjny]]&amp;"/P/15","---")</f>
        <v>197 AŁ
3918/P/16/P/15</v>
      </c>
      <c r="B20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publicznego  
gm. Mielno; ob.Mielno; dz. Nr 791</v>
      </c>
      <c r="C200" s="44" t="str">
        <f>IF(zgłoszenia[[#This Row],[Rodzaj zgłoszenia]]&gt;0,zgłoszenia[[#This Row],[Rodzaj zgłoszenia]]," ")</f>
        <v>budowa obiektu - art. 29 ust. 1</v>
      </c>
      <c r="D200" s="64" t="e">
        <f>IF(#REF!&gt;0,#REF!&amp;";
"&amp;#REF!," ")</f>
        <v>#REF!</v>
      </c>
      <c r="E200" s="69" t="e">
        <f>IF(zgłoszenia[BOŚ Znak sprawy]&gt;0,zgłoszenia[BOŚ Znak sprawy]&amp;"
( "&amp;#REF!&amp;" "&amp;"dni )"," ")</f>
        <v>#REF!</v>
      </c>
      <c r="F200" s="71">
        <f>IF(zgłoszenia[[#This Row],[Data wpływu wniosku]]&gt;0,zgłoszenia[[#This Row],[Data wpływu wniosku]]," ")</f>
        <v>42433</v>
      </c>
      <c r="G200" s="60">
        <f>IF(zgłoszenia[[#This Row],[Data zakończenia sprawy]]&gt;0,zgłoszenia[[#This Row],[Data zakończenia sprawy]]," ")</f>
        <v>42459</v>
      </c>
      <c r="H200" s="61" t="str">
        <f>IF(zgłoszenia[[#This Row],[Sposób zakończenia]]&gt;0,zgłoszenia[[#This Row],[Sposób zakończenia]]," ")</f>
        <v>brak sprzeciwu - zgłoszenie skuteczne</v>
      </c>
      <c r="I200" s="77" t="e">
        <f>IF(#REF!&gt;0,#REF!,"---")</f>
        <v>#REF!</v>
      </c>
    </row>
    <row r="201" spans="1:9" ht="45" x14ac:dyDescent="0.25">
      <c r="A201" s="68" t="str">
        <f>IF(zgłoszenia[[#This Row],[ID]]&gt;0,zgłoszenia[[#This Row],[Lp.]]&amp;" "&amp;zgłoszenia[[#This Row],[ID]]&amp;"
"&amp;zgłoszenia[[#This Row],[Nr kance- laryjny]]&amp;"/P/15","---")</f>
        <v>198 MS
3934/P/16/P/15</v>
      </c>
      <c r="B20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 xml:space="preserve">odcinek sieci elektroenergetycznej  
gm. Będzino; ob.Smolne, Dobrzyca; dz. Nr wg wykazu </v>
      </c>
      <c r="C201" s="44" t="str">
        <f>IF(zgłoszenia[[#This Row],[Rodzaj zgłoszenia]]&gt;0,zgłoszenia[[#This Row],[Rodzaj zgłoszenia]]," ")</f>
        <v>sieci art.29 ust.1 pkt 19a</v>
      </c>
      <c r="D201" s="64" t="e">
        <f>IF(#REF!&gt;0,#REF!&amp;";
"&amp;#REF!," ")</f>
        <v>#REF!</v>
      </c>
      <c r="E201" s="69" t="e">
        <f>IF(zgłoszenia[BOŚ Znak sprawy]&gt;0,zgłoszenia[BOŚ Znak sprawy]&amp;"
( "&amp;#REF!&amp;" "&amp;"dni )"," ")</f>
        <v>#REF!</v>
      </c>
      <c r="F201" s="71">
        <f>IF(zgłoszenia[[#This Row],[Data wpływu wniosku]]&gt;0,zgłoszenia[[#This Row],[Data wpływu wniosku]]," ")</f>
        <v>42433</v>
      </c>
      <c r="G201" s="60">
        <f>IF(zgłoszenia[[#This Row],[Data zakończenia sprawy]]&gt;0,zgłoszenia[[#This Row],[Data zakończenia sprawy]]," ")</f>
        <v>42460</v>
      </c>
      <c r="H201" s="61" t="str">
        <f>IF(zgłoszenia[[#This Row],[Sposób zakończenia]]&gt;0,zgłoszenia[[#This Row],[Sposób zakończenia]]," ")</f>
        <v>decyzja umorzenie</v>
      </c>
      <c r="I201" s="77" t="e">
        <f>IF(#REF!&gt;0,#REF!,"---")</f>
        <v>#REF!</v>
      </c>
    </row>
    <row r="202" spans="1:9" ht="45" x14ac:dyDescent="0.25">
      <c r="A202" s="68" t="str">
        <f>IF(zgłoszenia[[#This Row],[ID]]&gt;0,zgłoszenia[[#This Row],[Lp.]]&amp;" "&amp;zgłoszenia[[#This Row],[ID]]&amp;"
"&amp;zgłoszenia[[#This Row],[Nr kance- laryjny]]&amp;"/P/15","---")</f>
        <v>199 AA
3940/P/16/P/15</v>
      </c>
      <c r="B20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Sianów; ob.Skibienko ; dz. Nr 21/67</v>
      </c>
      <c r="C202" s="44" t="str">
        <f>IF(zgłoszenia[[#This Row],[Rodzaj zgłoszenia]]&gt;0,zgłoszenia[[#This Row],[Rodzaj zgłoszenia]]," ")</f>
        <v>roboty budowlane - art. 29 ust. 2</v>
      </c>
      <c r="D202" s="64" t="e">
        <f>IF(#REF!&gt;0,#REF!&amp;";
"&amp;#REF!," ")</f>
        <v>#REF!</v>
      </c>
      <c r="E202" s="69" t="e">
        <f>IF(zgłoszenia[BOŚ Znak sprawy]&gt;0,zgłoszenia[BOŚ Znak sprawy]&amp;"
( "&amp;#REF!&amp;" "&amp;"dni )"," ")</f>
        <v>#REF!</v>
      </c>
      <c r="F202" s="71">
        <f>IF(zgłoszenia[[#This Row],[Data wpływu wniosku]]&gt;0,zgłoszenia[[#This Row],[Data wpływu wniosku]]," ")</f>
        <v>42433</v>
      </c>
      <c r="G202" s="60">
        <f>IF(zgłoszenia[[#This Row],[Data zakończenia sprawy]]&gt;0,zgłoszenia[[#This Row],[Data zakończenia sprawy]]," ")</f>
        <v>42465</v>
      </c>
      <c r="H202" s="61" t="str">
        <f>IF(zgłoszenia[[#This Row],[Sposób zakończenia]]&gt;0,zgłoszenia[[#This Row],[Sposób zakończenia]]," ")</f>
        <v>brak sprzeciwu - zgłoszenie skuteczne</v>
      </c>
      <c r="I202" s="77" t="e">
        <f>IF(#REF!&gt;0,#REF!,"---")</f>
        <v>#REF!</v>
      </c>
    </row>
    <row r="203" spans="1:9" ht="60" x14ac:dyDescent="0.25">
      <c r="A203" s="68" t="str">
        <f>IF(zgłoszenia[[#This Row],[ID]]&gt;0,zgłoszenia[[#This Row],[Lp.]]&amp;" "&amp;zgłoszenia[[#This Row],[ID]]&amp;"
"&amp;zgłoszenia[[#This Row],[Nr kance- laryjny]]&amp;"/P/15","---")</f>
        <v>200 AP
3947/P/16/P/15</v>
      </c>
      <c r="B20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przyłącza wodociągowego i kanalizacji sanitarnej  
gm. Świeszyno; ob.Dunowo ; dz. Nr 88, 78/10, 78/55</v>
      </c>
      <c r="C203" s="44" t="str">
        <f>IF(zgłoszenia[[#This Row],[Rodzaj zgłoszenia]]&gt;0,zgłoszenia[[#This Row],[Rodzaj zgłoszenia]]," ")</f>
        <v>budowa obiektu - art. 29 ust. 1</v>
      </c>
      <c r="D203" s="64" t="e">
        <f>IF(#REF!&gt;0,#REF!&amp;";
"&amp;#REF!," ")</f>
        <v>#REF!</v>
      </c>
      <c r="E203" s="69" t="e">
        <f>IF(zgłoszenia[BOŚ Znak sprawy]&gt;0,zgłoszenia[BOŚ Znak sprawy]&amp;"
( "&amp;#REF!&amp;" "&amp;"dni )"," ")</f>
        <v>#REF!</v>
      </c>
      <c r="F203" s="71">
        <f>IF(zgłoszenia[[#This Row],[Data wpływu wniosku]]&gt;0,zgłoszenia[[#This Row],[Data wpływu wniosku]]," ")</f>
        <v>42433</v>
      </c>
      <c r="G203" s="60">
        <f>IF(zgłoszenia[[#This Row],[Data zakończenia sprawy]]&gt;0,zgłoszenia[[#This Row],[Data zakończenia sprawy]]," ")</f>
        <v>42443</v>
      </c>
      <c r="H203" s="61" t="str">
        <f>IF(zgłoszenia[[#This Row],[Sposób zakończenia]]&gt;0,zgłoszenia[[#This Row],[Sposób zakończenia]]," ")</f>
        <v>brak sprzeciwu - zgłoszenie skuteczne</v>
      </c>
      <c r="I203" s="77" t="e">
        <f>IF(#REF!&gt;0,#REF!,"---")</f>
        <v>#REF!</v>
      </c>
    </row>
    <row r="204" spans="1:9" ht="45" x14ac:dyDescent="0.25">
      <c r="A204" s="68" t="str">
        <f>IF(zgłoszenia[[#This Row],[ID]]&gt;0,zgłoszenia[[#This Row],[Lp.]]&amp;" "&amp;zgłoszenia[[#This Row],[ID]]&amp;"
"&amp;zgłoszenia[[#This Row],[Nr kance- laryjny]]&amp;"/P/15","---")</f>
        <v>201 AP
3952/P/16/P/15</v>
      </c>
      <c r="B20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 
gm. Mielno; ob.Mielno ; dz. Nr 166/5</v>
      </c>
      <c r="C204" s="44" t="str">
        <f>IF(zgłoszenia[[#This Row],[Rodzaj zgłoszenia]]&gt;0,zgłoszenia[[#This Row],[Rodzaj zgłoszenia]]," ")</f>
        <v>jednorodzinne art.29 ust.1 pkt 1a</v>
      </c>
      <c r="D204" s="64" t="e">
        <f>IF(#REF!&gt;0,#REF!&amp;";
"&amp;#REF!," ")</f>
        <v>#REF!</v>
      </c>
      <c r="E204" s="69" t="e">
        <f>IF(zgłoszenia[BOŚ Znak sprawy]&gt;0,zgłoszenia[BOŚ Znak sprawy]&amp;"
( "&amp;#REF!&amp;" "&amp;"dni )"," ")</f>
        <v>#REF!</v>
      </c>
      <c r="F204" s="71">
        <f>IF(zgłoszenia[[#This Row],[Data wpływu wniosku]]&gt;0,zgłoszenia[[#This Row],[Data wpływu wniosku]]," ")</f>
        <v>42433</v>
      </c>
      <c r="G204" s="60">
        <f>IF(zgłoszenia[[#This Row],[Data zakończenia sprawy]]&gt;0,zgłoszenia[[#This Row],[Data zakończenia sprawy]]," ")</f>
        <v>42443</v>
      </c>
      <c r="H204" s="61" t="str">
        <f>IF(zgłoszenia[[#This Row],[Sposób zakończenia]]&gt;0,zgłoszenia[[#This Row],[Sposób zakończenia]]," ")</f>
        <v>brak sprzeciwu - zgłoszenie skuteczne</v>
      </c>
      <c r="I204" s="77" t="e">
        <f>IF(#REF!&gt;0,#REF!,"---")</f>
        <v>#REF!</v>
      </c>
    </row>
    <row r="205" spans="1:9" ht="45" x14ac:dyDescent="0.25">
      <c r="A205" s="68" t="str">
        <f>IF(zgłoszenia[[#This Row],[ID]]&gt;0,zgłoszenia[[#This Row],[Lp.]]&amp;" "&amp;zgłoszenia[[#This Row],[ID]]&amp;"
"&amp;zgłoszenia[[#This Row],[Nr kance- laryjny]]&amp;"/P/15","---")</f>
        <v>202 AP
3951/P/16/P/15</v>
      </c>
      <c r="B20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 
gm. Mielno; ob.Sarbinowo ; dz. Nr 322/4</v>
      </c>
      <c r="C205" s="44" t="str">
        <f>IF(zgłoszenia[[#This Row],[Rodzaj zgłoszenia]]&gt;0,zgłoszenia[[#This Row],[Rodzaj zgłoszenia]]," ")</f>
        <v>budowa obiektu - art. 29 ust. 1</v>
      </c>
      <c r="D205" s="64" t="e">
        <f>IF(#REF!&gt;0,#REF!&amp;";
"&amp;#REF!," ")</f>
        <v>#REF!</v>
      </c>
      <c r="E205" s="69" t="e">
        <f>IF(zgłoszenia[BOŚ Znak sprawy]&gt;0,zgłoszenia[BOŚ Znak sprawy]&amp;"
( "&amp;#REF!&amp;" "&amp;"dni )"," ")</f>
        <v>#REF!</v>
      </c>
      <c r="F205" s="71">
        <f>IF(zgłoszenia[[#This Row],[Data wpływu wniosku]]&gt;0,zgłoszenia[[#This Row],[Data wpływu wniosku]]," ")</f>
        <v>42433</v>
      </c>
      <c r="G205" s="60">
        <f>IF(zgłoszenia[[#This Row],[Data zakończenia sprawy]]&gt;0,zgłoszenia[[#This Row],[Data zakończenia sprawy]]," ")</f>
        <v>42443</v>
      </c>
      <c r="H205" s="61" t="str">
        <f>IF(zgłoszenia[[#This Row],[Sposób zakończenia]]&gt;0,zgłoszenia[[#This Row],[Sposób zakończenia]]," ")</f>
        <v>brak sprzeciwu - zgłoszenie skuteczne</v>
      </c>
      <c r="I205" s="77" t="e">
        <f>IF(#REF!&gt;0,#REF!,"---")</f>
        <v>#REF!</v>
      </c>
    </row>
    <row r="206" spans="1:9" ht="45" x14ac:dyDescent="0.25">
      <c r="A206" s="68" t="str">
        <f>IF(zgłoszenia[[#This Row],[ID]]&gt;0,zgłoszenia[[#This Row],[Lp.]]&amp;" "&amp;zgłoszenia[[#This Row],[ID]]&amp;"
"&amp;zgłoszenia[[#This Row],[Nr kance- laryjny]]&amp;"/P/15","---")</f>
        <v>203 AS
3988/P/16/P/15</v>
      </c>
      <c r="B20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Polanów; ob.Chocimino ; dz. Nr 57/11, 61/20</v>
      </c>
      <c r="C206" s="44" t="str">
        <f>IF(zgłoszenia[[#This Row],[Rodzaj zgłoszenia]]&gt;0,zgłoszenia[[#This Row],[Rodzaj zgłoszenia]]," ")</f>
        <v>roboty budowlane - art. 29 ust. 2</v>
      </c>
      <c r="D206" s="64" t="e">
        <f>IF(#REF!&gt;0,#REF!&amp;";
"&amp;#REF!," ")</f>
        <v>#REF!</v>
      </c>
      <c r="E206" s="69" t="e">
        <f>IF(zgłoszenia[BOŚ Znak sprawy]&gt;0,zgłoszenia[BOŚ Znak sprawy]&amp;"
( "&amp;#REF!&amp;" "&amp;"dni )"," ")</f>
        <v>#REF!</v>
      </c>
      <c r="F206" s="71">
        <f>IF(zgłoszenia[[#This Row],[Data wpływu wniosku]]&gt;0,zgłoszenia[[#This Row],[Data wpływu wniosku]]," ")</f>
        <v>42436</v>
      </c>
      <c r="G206" s="60">
        <f>IF(zgłoszenia[[#This Row],[Data zakończenia sprawy]]&gt;0,zgłoszenia[[#This Row],[Data zakończenia sprawy]]," ")</f>
        <v>42464</v>
      </c>
      <c r="H206" s="61" t="str">
        <f>IF(zgłoszenia[[#This Row],[Sposób zakończenia]]&gt;0,zgłoszenia[[#This Row],[Sposób zakończenia]]," ")</f>
        <v>brak sprzeciwu - zgłoszenie skuteczne</v>
      </c>
      <c r="I206" s="77" t="e">
        <f>IF(#REF!&gt;0,#REF!,"---")</f>
        <v>#REF!</v>
      </c>
    </row>
    <row r="207" spans="1:9" ht="45" x14ac:dyDescent="0.25">
      <c r="A207" s="68" t="str">
        <f>IF(zgłoszenia[[#This Row],[ID]]&gt;0,zgłoszenia[[#This Row],[Lp.]]&amp;" "&amp;zgłoszenia[[#This Row],[ID]]&amp;"
"&amp;zgłoszenia[[#This Row],[Nr kance- laryjny]]&amp;"/P/15","---")</f>
        <v>204 SR
3989/P/16/P/15</v>
      </c>
      <c r="B20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7 szt. Budynków rekreacji indywidualnej  
gm. Mielno; ob.Mielenko ; dz. Nr 91/2</v>
      </c>
      <c r="C207" s="44" t="str">
        <f>IF(zgłoszenia[[#This Row],[Rodzaj zgłoszenia]]&gt;0,zgłoszenia[[#This Row],[Rodzaj zgłoszenia]]," ")</f>
        <v>budowa obiektu - art. 29 ust. 1</v>
      </c>
      <c r="D207" s="64" t="e">
        <f>IF(#REF!&gt;0,#REF!&amp;";
"&amp;#REF!," ")</f>
        <v>#REF!</v>
      </c>
      <c r="E207" s="69" t="e">
        <f>IF(zgłoszenia[BOŚ Znak sprawy]&gt;0,zgłoszenia[BOŚ Znak sprawy]&amp;"
( "&amp;#REF!&amp;" "&amp;"dni )"," ")</f>
        <v>#REF!</v>
      </c>
      <c r="F207" s="71">
        <f>IF(zgłoszenia[[#This Row],[Data wpływu wniosku]]&gt;0,zgłoszenia[[#This Row],[Data wpływu wniosku]]," ")</f>
        <v>42436</v>
      </c>
      <c r="G207" s="60">
        <f>IF(zgłoszenia[[#This Row],[Data zakończenia sprawy]]&gt;0,zgłoszenia[[#This Row],[Data zakończenia sprawy]]," ")</f>
        <v>42446</v>
      </c>
      <c r="H207" s="61" t="str">
        <f>IF(zgłoszenia[[#This Row],[Sposób zakończenia]]&gt;0,zgłoszenia[[#This Row],[Sposób zakończenia]]," ")</f>
        <v>brak sprzeciwu - zgłoszenie skuteczne</v>
      </c>
      <c r="I207" s="77" t="e">
        <f>IF(#REF!&gt;0,#REF!,"---")</f>
        <v>#REF!</v>
      </c>
    </row>
    <row r="208" spans="1:9" ht="45" x14ac:dyDescent="0.25">
      <c r="A208" s="68" t="str">
        <f>IF(zgłoszenia[[#This Row],[ID]]&gt;0,zgłoszenia[[#This Row],[Lp.]]&amp;" "&amp;zgłoszenia[[#This Row],[ID]]&amp;"
"&amp;zgłoszenia[[#This Row],[Nr kance- laryjny]]&amp;"/P/15","---")</f>
        <v>205 SR
3993/P/16/P/15</v>
      </c>
      <c r="B20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 
gm. Biesiekierz; ob.Cieszyn; dz. Nr 65/8</v>
      </c>
      <c r="C208" s="44" t="str">
        <f>IF(zgłoszenia[[#This Row],[Rodzaj zgłoszenia]]&gt;0,zgłoszenia[[#This Row],[Rodzaj zgłoszenia]]," ")</f>
        <v>budowa obiektu - art. 29 ust. 1</v>
      </c>
      <c r="D208" s="64" t="e">
        <f>IF(#REF!&gt;0,#REF!&amp;";
"&amp;#REF!," ")</f>
        <v>#REF!</v>
      </c>
      <c r="E208" s="69" t="e">
        <f>IF(zgłoszenia[BOŚ Znak sprawy]&gt;0,zgłoszenia[BOŚ Znak sprawy]&amp;"
( "&amp;#REF!&amp;" "&amp;"dni )"," ")</f>
        <v>#REF!</v>
      </c>
      <c r="F208" s="71">
        <f>IF(zgłoszenia[[#This Row],[Data wpływu wniosku]]&gt;0,zgłoszenia[[#This Row],[Data wpływu wniosku]]," ")</f>
        <v>42436</v>
      </c>
      <c r="G208" s="60">
        <f>IF(zgłoszenia[[#This Row],[Data zakończenia sprawy]]&gt;0,zgłoszenia[[#This Row],[Data zakończenia sprawy]]," ")</f>
        <v>42465</v>
      </c>
      <c r="H208" s="61" t="str">
        <f>IF(zgłoszenia[[#This Row],[Sposób zakończenia]]&gt;0,zgłoszenia[[#This Row],[Sposób zakończenia]]," ")</f>
        <v>brak sprzeciwu - zgłoszenie skuteczne</v>
      </c>
      <c r="I208" s="77" t="e">
        <f>IF(#REF!&gt;0,#REF!,"---")</f>
        <v>#REF!</v>
      </c>
    </row>
    <row r="209" spans="1:9" ht="45" x14ac:dyDescent="0.25">
      <c r="A209" s="68" t="str">
        <f>IF(zgłoszenia[[#This Row],[ID]]&gt;0,zgłoszenia[[#This Row],[Lp.]]&amp;" "&amp;zgłoszenia[[#This Row],[ID]]&amp;"
"&amp;zgłoszenia[[#This Row],[Nr kance- laryjny]]&amp;"/P/15","---")</f>
        <v>206 KŻ
4030/P/16/P/15</v>
      </c>
      <c r="B20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cztery namioty konstrukcja stalowa  
gm. Mielno; ob.Mielno; dz. Nr 920/3</v>
      </c>
      <c r="C209" s="44" t="str">
        <f>IF(zgłoszenia[[#This Row],[Rodzaj zgłoszenia]]&gt;0,zgłoszenia[[#This Row],[Rodzaj zgłoszenia]]," ")</f>
        <v>tymczasowy obiekt - art. 29 ust. 1, pkt 12</v>
      </c>
      <c r="D209" s="64" t="e">
        <f>IF(#REF!&gt;0,#REF!&amp;";
"&amp;#REF!," ")</f>
        <v>#REF!</v>
      </c>
      <c r="E209" s="69" t="e">
        <f>IF(zgłoszenia[BOŚ Znak sprawy]&gt;0,zgłoszenia[BOŚ Znak sprawy]&amp;"
( "&amp;#REF!&amp;" "&amp;"dni )"," ")</f>
        <v>#REF!</v>
      </c>
      <c r="F209" s="71">
        <f>IF(zgłoszenia[[#This Row],[Data wpływu wniosku]]&gt;0,zgłoszenia[[#This Row],[Data wpływu wniosku]]," ")</f>
        <v>42436</v>
      </c>
      <c r="G209" s="60">
        <f>IF(zgłoszenia[[#This Row],[Data zakończenia sprawy]]&gt;0,zgłoszenia[[#This Row],[Data zakończenia sprawy]]," ")</f>
        <v>42489</v>
      </c>
      <c r="H209" s="61" t="str">
        <f>IF(zgłoszenia[[#This Row],[Sposób zakończenia]]&gt;0,zgłoszenia[[#This Row],[Sposób zakończenia]]," ")</f>
        <v>brak sprzeciwu - zgłoszenie skuteczne</v>
      </c>
      <c r="I209" s="77" t="e">
        <f>IF(#REF!&gt;0,#REF!,"---")</f>
        <v>#REF!</v>
      </c>
    </row>
    <row r="210" spans="1:9" ht="45" x14ac:dyDescent="0.25">
      <c r="A210" s="68" t="str">
        <f>IF(zgłoszenia[[#This Row],[ID]]&gt;0,zgłoszenia[[#This Row],[Lp.]]&amp;" "&amp;zgłoszenia[[#This Row],[ID]]&amp;"
"&amp;zgłoszenia[[#This Row],[Nr kance- laryjny]]&amp;"/P/15","---")</f>
        <v>207 AA
4051/P/16/P/15</v>
      </c>
      <c r="B21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instalacji c.o., remont łazienki 
gm. Bobolice; ob.Bobolice; dz. Nr 106</v>
      </c>
      <c r="C210" s="44" t="str">
        <f>IF(zgłoszenia[[#This Row],[Rodzaj zgłoszenia]]&gt;0,zgłoszenia[[#This Row],[Rodzaj zgłoszenia]]," ")</f>
        <v>roboty budowlane - art. 29 ust. 2</v>
      </c>
      <c r="D210" s="64" t="e">
        <f>IF(#REF!&gt;0,#REF!&amp;";
"&amp;#REF!," ")</f>
        <v>#REF!</v>
      </c>
      <c r="E210" s="69" t="e">
        <f>IF(zgłoszenia[BOŚ Znak sprawy]&gt;0,zgłoszenia[BOŚ Znak sprawy]&amp;"
( "&amp;#REF!&amp;" "&amp;"dni )"," ")</f>
        <v>#REF!</v>
      </c>
      <c r="F210" s="71">
        <f>IF(zgłoszenia[[#This Row],[Data wpływu wniosku]]&gt;0,zgłoszenia[[#This Row],[Data wpływu wniosku]]," ")</f>
        <v>42436</v>
      </c>
      <c r="G210" s="60">
        <f>IF(zgłoszenia[[#This Row],[Data zakończenia sprawy]]&gt;0,zgłoszenia[[#This Row],[Data zakończenia sprawy]]," ")</f>
        <v>42465</v>
      </c>
      <c r="H210" s="61" t="str">
        <f>IF(zgłoszenia[[#This Row],[Sposób zakończenia]]&gt;0,zgłoszenia[[#This Row],[Sposób zakończenia]]," ")</f>
        <v>brak sprzeciwu - zgłoszenie skuteczne</v>
      </c>
      <c r="I210" s="77" t="e">
        <f>IF(#REF!&gt;0,#REF!,"---")</f>
        <v>#REF!</v>
      </c>
    </row>
    <row r="211" spans="1:9" ht="45" x14ac:dyDescent="0.25">
      <c r="A211" s="68" t="str">
        <f>IF(zgłoszenia[[#This Row],[ID]]&gt;0,zgłoszenia[[#This Row],[Lp.]]&amp;" "&amp;zgłoszenia[[#This Row],[ID]]&amp;"
"&amp;zgłoszenia[[#This Row],[Nr kance- laryjny]]&amp;"/P/15","---")</f>
        <v>208 SR
4087/P/16/P/15</v>
      </c>
      <c r="B21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mieszkalnego  
gm. Manowo; ob.Bonin; dz. Nr 401/39</v>
      </c>
      <c r="C211" s="44" t="str">
        <f>IF(zgłoszenia[[#This Row],[Rodzaj zgłoszenia]]&gt;0,zgłoszenia[[#This Row],[Rodzaj zgłoszenia]]," ")</f>
        <v>jednorodzinne art.29 ust.1 pkt 1a</v>
      </c>
      <c r="D211" s="64" t="e">
        <f>IF(#REF!&gt;0,#REF!&amp;";
"&amp;#REF!," ")</f>
        <v>#REF!</v>
      </c>
      <c r="E211" s="69" t="e">
        <f>IF(zgłoszenia[BOŚ Znak sprawy]&gt;0,zgłoszenia[BOŚ Znak sprawy]&amp;"
( "&amp;#REF!&amp;" "&amp;"dni )"," ")</f>
        <v>#REF!</v>
      </c>
      <c r="F211" s="71">
        <f>IF(zgłoszenia[[#This Row],[Data wpływu wniosku]]&gt;0,zgłoszenia[[#This Row],[Data wpływu wniosku]]," ")</f>
        <v>42437</v>
      </c>
      <c r="G211" s="60">
        <f>IF(zgłoszenia[[#This Row],[Data zakończenia sprawy]]&gt;0,zgłoszenia[[#This Row],[Data zakończenia sprawy]]," ")</f>
        <v>42443</v>
      </c>
      <c r="H211" s="61" t="str">
        <f>IF(zgłoszenia[[#This Row],[Sposób zakończenia]]&gt;0,zgłoszenia[[#This Row],[Sposób zakończenia]]," ")</f>
        <v>decyzja sprzeciwu</v>
      </c>
      <c r="I211" s="77" t="e">
        <f>IF(#REF!&gt;0,#REF!,"---")</f>
        <v>#REF!</v>
      </c>
    </row>
    <row r="212" spans="1:9" ht="45" x14ac:dyDescent="0.25">
      <c r="A212" s="68" t="str">
        <f>IF(zgłoszenia[[#This Row],[ID]]&gt;0,zgłoszenia[[#This Row],[Lp.]]&amp;" "&amp;zgłoszenia[[#This Row],[ID]]&amp;"
"&amp;zgłoszenia[[#This Row],[Nr kance- laryjny]]&amp;"/P/15","---")</f>
        <v>209 AS
4100/P/16/P/15</v>
      </c>
      <c r="B21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altany 
gm. Polanów; ob.nr 6 Polanów; dz. Nr 9/10</v>
      </c>
      <c r="C212" s="44" t="str">
        <f>IF(zgłoszenia[[#This Row],[Rodzaj zgłoszenia]]&gt;0,zgłoszenia[[#This Row],[Rodzaj zgłoszenia]]," ")</f>
        <v>budowa obiektu - art. 29 ust. 1</v>
      </c>
      <c r="D212" s="64" t="e">
        <f>IF(#REF!&gt;0,#REF!&amp;";
"&amp;#REF!," ")</f>
        <v>#REF!</v>
      </c>
      <c r="E212" s="69" t="e">
        <f>IF(zgłoszenia[BOŚ Znak sprawy]&gt;0,zgłoszenia[BOŚ Znak sprawy]&amp;"
( "&amp;#REF!&amp;" "&amp;"dni )"," ")</f>
        <v>#REF!</v>
      </c>
      <c r="F212" s="71">
        <f>IF(zgłoszenia[[#This Row],[Data wpływu wniosku]]&gt;0,zgłoszenia[[#This Row],[Data wpływu wniosku]]," ")</f>
        <v>42437</v>
      </c>
      <c r="G212" s="60">
        <f>IF(zgłoszenia[[#This Row],[Data zakończenia sprawy]]&gt;0,zgłoszenia[[#This Row],[Data zakończenia sprawy]]," ")</f>
        <v>42465</v>
      </c>
      <c r="H212" s="61" t="str">
        <f>IF(zgłoszenia[[#This Row],[Sposób zakończenia]]&gt;0,zgłoszenia[[#This Row],[Sposób zakończenia]]," ")</f>
        <v>brak sprzeciwu - zgłoszenie skuteczne</v>
      </c>
      <c r="I212" s="77" t="e">
        <f>IF(#REF!&gt;0,#REF!,"---")</f>
        <v>#REF!</v>
      </c>
    </row>
    <row r="213" spans="1:9" ht="45" x14ac:dyDescent="0.25">
      <c r="A213" s="68" t="str">
        <f>IF(zgłoszenia[[#This Row],[ID]]&gt;0,zgłoszenia[[#This Row],[Lp.]]&amp;" "&amp;zgłoszenia[[#This Row],[ID]]&amp;"
"&amp;zgłoszenia[[#This Row],[Nr kance- laryjny]]&amp;"/P/15","---")</f>
        <v>210 SR
4103/P/16/P/15</v>
      </c>
      <c r="B21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budynku mieszkalnego - wymiana pokrycia dachowego  
gm. Manowo; ob.Cewlino ; dz. Nr 106</v>
      </c>
      <c r="C213" s="44" t="str">
        <f>IF(zgłoszenia[[#This Row],[Rodzaj zgłoszenia]]&gt;0,zgłoszenia[[#This Row],[Rodzaj zgłoszenia]]," ")</f>
        <v>roboty budowlane - art. 29 ust. 2</v>
      </c>
      <c r="D213" s="64" t="e">
        <f>IF(#REF!&gt;0,#REF!&amp;";
"&amp;#REF!," ")</f>
        <v>#REF!</v>
      </c>
      <c r="E213" s="69" t="e">
        <f>IF(zgłoszenia[BOŚ Znak sprawy]&gt;0,zgłoszenia[BOŚ Znak sprawy]&amp;"
( "&amp;#REF!&amp;" "&amp;"dni )"," ")</f>
        <v>#REF!</v>
      </c>
      <c r="F213" s="71">
        <f>IF(zgłoszenia[[#This Row],[Data wpływu wniosku]]&gt;0,zgłoszenia[[#This Row],[Data wpływu wniosku]]," ")</f>
        <v>42437</v>
      </c>
      <c r="G213" s="60">
        <f>IF(zgłoszenia[[#This Row],[Data zakończenia sprawy]]&gt;0,zgłoszenia[[#This Row],[Data zakończenia sprawy]]," ")</f>
        <v>42443</v>
      </c>
      <c r="H213" s="61" t="str">
        <f>IF(zgłoszenia[[#This Row],[Sposób zakończenia]]&gt;0,zgłoszenia[[#This Row],[Sposób zakończenia]]," ")</f>
        <v>brak sprzeciwu - zgłoszenie skuteczne</v>
      </c>
      <c r="I213" s="77" t="e">
        <f>IF(#REF!&gt;0,#REF!,"---")</f>
        <v>#REF!</v>
      </c>
    </row>
    <row r="214" spans="1:9" ht="60" x14ac:dyDescent="0.25">
      <c r="A214" s="68" t="str">
        <f>IF(zgłoszenia[[#This Row],[ID]]&gt;0,zgłoszenia[[#This Row],[Lp.]]&amp;" "&amp;zgłoszenia[[#This Row],[ID]]&amp;"
"&amp;zgłoszenia[[#This Row],[Nr kance- laryjny]]&amp;"/P/15","---")</f>
        <v>211 MS
4109/P/16/P/15</v>
      </c>
      <c r="B21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przyłącza wodociągowe i kanalizacji sanitarnej oraz instalacje zewnętrzne  
gm. Będzino; ob.Mścice; dz. Nr 146/3, 146/4, 146/1</v>
      </c>
      <c r="C214" s="44" t="str">
        <f>IF(zgłoszenia[[#This Row],[Rodzaj zgłoszenia]]&gt;0,zgłoszenia[[#This Row],[Rodzaj zgłoszenia]]," ")</f>
        <v>roboty budowlane - art. 29 ust. 2</v>
      </c>
      <c r="D214" s="64" t="e">
        <f>IF(#REF!&gt;0,#REF!&amp;";
"&amp;#REF!," ")</f>
        <v>#REF!</v>
      </c>
      <c r="E214" s="69" t="e">
        <f>IF(zgłoszenia[BOŚ Znak sprawy]&gt;0,zgłoszenia[BOŚ Znak sprawy]&amp;"
( "&amp;#REF!&amp;" "&amp;"dni )"," ")</f>
        <v>#REF!</v>
      </c>
      <c r="F214" s="71">
        <f>IF(zgłoszenia[[#This Row],[Data wpływu wniosku]]&gt;0,zgłoszenia[[#This Row],[Data wpływu wniosku]]," ")</f>
        <v>42437</v>
      </c>
      <c r="G214" s="60">
        <f>IF(zgłoszenia[[#This Row],[Data zakończenia sprawy]]&gt;0,zgłoszenia[[#This Row],[Data zakończenia sprawy]]," ")</f>
        <v>42466</v>
      </c>
      <c r="H214" s="61" t="str">
        <f>IF(zgłoszenia[[#This Row],[Sposób zakończenia]]&gt;0,zgłoszenia[[#This Row],[Sposób zakończenia]]," ")</f>
        <v>brak sprzeciwu - zgłoszenie skuteczne</v>
      </c>
      <c r="I214" s="77" t="e">
        <f>IF(#REF!&gt;0,#REF!,"---")</f>
        <v>#REF!</v>
      </c>
    </row>
    <row r="215" spans="1:9" ht="45" x14ac:dyDescent="0.25">
      <c r="A215" s="68" t="str">
        <f>IF(zgłoszenia[[#This Row],[ID]]&gt;0,zgłoszenia[[#This Row],[Lp.]]&amp;" "&amp;zgłoszenia[[#This Row],[ID]]&amp;"
"&amp;zgłoszenia[[#This Row],[Nr kance- laryjny]]&amp;"/P/15","---")</f>
        <v>212 SR
4110/P/16/P/15</v>
      </c>
      <c r="B21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lokal gastronomiczny  
gm. Mielno; ob.Gaski ; dz. Nr 26/9</v>
      </c>
      <c r="C215" s="44" t="str">
        <f>IF(zgłoszenia[[#This Row],[Rodzaj zgłoszenia]]&gt;0,zgłoszenia[[#This Row],[Rodzaj zgłoszenia]]," ")</f>
        <v>budowa obiektu - art. 29 ust. 1</v>
      </c>
      <c r="D215" s="64" t="e">
        <f>IF(#REF!&gt;0,#REF!&amp;";
"&amp;#REF!," ")</f>
        <v>#REF!</v>
      </c>
      <c r="E215" s="69" t="e">
        <f>IF(zgłoszenia[BOŚ Znak sprawy]&gt;0,zgłoszenia[BOŚ Znak sprawy]&amp;"
( "&amp;#REF!&amp;" "&amp;"dni )"," ")</f>
        <v>#REF!</v>
      </c>
      <c r="F215" s="71">
        <f>IF(zgłoszenia[[#This Row],[Data wpływu wniosku]]&gt;0,zgłoszenia[[#This Row],[Data wpływu wniosku]]," ")</f>
        <v>42437</v>
      </c>
      <c r="G215" s="60">
        <f>IF(zgłoszenia[[#This Row],[Data zakończenia sprawy]]&gt;0,zgłoszenia[[#This Row],[Data zakończenia sprawy]]," ")</f>
        <v>42439</v>
      </c>
      <c r="H215" s="61" t="str">
        <f>IF(zgłoszenia[[#This Row],[Sposób zakończenia]]&gt;0,zgłoszenia[[#This Row],[Sposób zakończenia]]," ")</f>
        <v>przekazano wg właściwości</v>
      </c>
      <c r="I215" s="77" t="e">
        <f>IF(#REF!&gt;0,#REF!,"---")</f>
        <v>#REF!</v>
      </c>
    </row>
    <row r="216" spans="1:9" ht="45" x14ac:dyDescent="0.25">
      <c r="A216" s="68" t="str">
        <f>IF(zgłoszenia[[#This Row],[ID]]&gt;0,zgłoszenia[[#This Row],[Lp.]]&amp;" "&amp;zgłoszenia[[#This Row],[ID]]&amp;"
"&amp;zgłoszenia[[#This Row],[Nr kance- laryjny]]&amp;"/P/15","---")</f>
        <v>213 AS
4115/P/16/P/15</v>
      </c>
      <c r="B21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 xml:space="preserve">odbudowa i przebudowa rowu melioracyjnego  
gm. Polanów; ob.Żydowo; dz. Nr wg wykazu </v>
      </c>
      <c r="C216" s="44" t="str">
        <f>IF(zgłoszenia[[#This Row],[Rodzaj zgłoszenia]]&gt;0,zgłoszenia[[#This Row],[Rodzaj zgłoszenia]]," ")</f>
        <v>roboty budowlane - art. 29 ust. 2</v>
      </c>
      <c r="D216" s="64" t="e">
        <f>IF(#REF!&gt;0,#REF!&amp;";
"&amp;#REF!," ")</f>
        <v>#REF!</v>
      </c>
      <c r="E216" s="69" t="e">
        <f>IF(zgłoszenia[BOŚ Znak sprawy]&gt;0,zgłoszenia[BOŚ Znak sprawy]&amp;"
( "&amp;#REF!&amp;" "&amp;"dni )"," ")</f>
        <v>#REF!</v>
      </c>
      <c r="F216" s="71">
        <f>IF(zgłoszenia[[#This Row],[Data wpływu wniosku]]&gt;0,zgłoszenia[[#This Row],[Data wpływu wniosku]]," ")</f>
        <v>42437</v>
      </c>
      <c r="G216" s="60">
        <f>IF(zgłoszenia[[#This Row],[Data zakończenia sprawy]]&gt;0,zgłoszenia[[#This Row],[Data zakończenia sprawy]]," ")</f>
        <v>42468</v>
      </c>
      <c r="H216" s="61" t="str">
        <f>IF(zgłoszenia[[#This Row],[Sposób zakończenia]]&gt;0,zgłoszenia[[#This Row],[Sposób zakończenia]]," ")</f>
        <v>brak sprzeciwu - zgłoszenie skuteczne</v>
      </c>
      <c r="I216" s="77" t="e">
        <f>IF(#REF!&gt;0,#REF!,"---")</f>
        <v>#REF!</v>
      </c>
    </row>
    <row r="217" spans="1:9" ht="45" x14ac:dyDescent="0.25">
      <c r="A217" s="68" t="str">
        <f>IF(zgłoszenia[[#This Row],[ID]]&gt;0,zgłoszenia[[#This Row],[Lp.]]&amp;" "&amp;zgłoszenia[[#This Row],[ID]]&amp;"
"&amp;zgłoszenia[[#This Row],[Nr kance- laryjny]]&amp;"/P/15","---")</f>
        <v>214 AS
4116/P/16/P/15</v>
      </c>
      <c r="B21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Sianów; ob.Sieciemin ; dz. Nr 299</v>
      </c>
      <c r="C217" s="44" t="str">
        <f>IF(zgłoszenia[[#This Row],[Rodzaj zgłoszenia]]&gt;0,zgłoszenia[[#This Row],[Rodzaj zgłoszenia]]," ")</f>
        <v>budowa obiektu - art. 29 ust. 1</v>
      </c>
      <c r="D217" s="64" t="e">
        <f>IF(#REF!&gt;0,#REF!&amp;";
"&amp;#REF!," ")</f>
        <v>#REF!</v>
      </c>
      <c r="E217" s="69" t="e">
        <f>IF(zgłoszenia[BOŚ Znak sprawy]&gt;0,zgłoszenia[BOŚ Znak sprawy]&amp;"
( "&amp;#REF!&amp;" "&amp;"dni )"," ")</f>
        <v>#REF!</v>
      </c>
      <c r="F217" s="71">
        <f>IF(zgłoszenia[[#This Row],[Data wpływu wniosku]]&gt;0,zgłoszenia[[#This Row],[Data wpływu wniosku]]," ")</f>
        <v>42437</v>
      </c>
      <c r="G217" s="60">
        <f>IF(zgłoszenia[[#This Row],[Data zakończenia sprawy]]&gt;0,zgłoszenia[[#This Row],[Data zakończenia sprawy]]," ")</f>
        <v>42468</v>
      </c>
      <c r="H217" s="61" t="str">
        <f>IF(zgłoszenia[[#This Row],[Sposób zakończenia]]&gt;0,zgłoszenia[[#This Row],[Sposób zakończenia]]," ")</f>
        <v>brak sprzeciwu - zgłoszenie skuteczne</v>
      </c>
      <c r="I217" s="77" t="e">
        <f>IF(#REF!&gt;0,#REF!,"---")</f>
        <v>#REF!</v>
      </c>
    </row>
    <row r="218" spans="1:9" ht="45" x14ac:dyDescent="0.25">
      <c r="A218" s="68" t="str">
        <f>IF(zgłoszenia[[#This Row],[ID]]&gt;0,zgłoszenia[[#This Row],[Lp.]]&amp;" "&amp;zgłoszenia[[#This Row],[ID]]&amp;"
"&amp;zgłoszenia[[#This Row],[Nr kance- laryjny]]&amp;"/P/15","---")</f>
        <v>215 AŁ
4122/P/16/P/15</v>
      </c>
      <c r="B21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 
gm. Świeszyno; ob.Niekłonice; dz. Nr 54/38</v>
      </c>
      <c r="C218" s="44" t="str">
        <f>IF(zgłoszenia[[#This Row],[Rodzaj zgłoszenia]]&gt;0,zgłoszenia[[#This Row],[Rodzaj zgłoszenia]]," ")</f>
        <v>jednorodzinne art.29 ust.1 pkt 1a</v>
      </c>
      <c r="D218" s="64" t="e">
        <f>IF(#REF!&gt;0,#REF!&amp;";
"&amp;#REF!," ")</f>
        <v>#REF!</v>
      </c>
      <c r="E218" s="69" t="e">
        <f>IF(zgłoszenia[BOŚ Znak sprawy]&gt;0,zgłoszenia[BOŚ Znak sprawy]&amp;"
( "&amp;#REF!&amp;" "&amp;"dni )"," ")</f>
        <v>#REF!</v>
      </c>
      <c r="F218" s="71">
        <f>IF(zgłoszenia[[#This Row],[Data wpływu wniosku]]&gt;0,zgłoszenia[[#This Row],[Data wpływu wniosku]]," ")</f>
        <v>42437</v>
      </c>
      <c r="G218" s="60">
        <f>IF(zgłoszenia[[#This Row],[Data zakończenia sprawy]]&gt;0,zgłoszenia[[#This Row],[Data zakończenia sprawy]]," ")</f>
        <v>42467</v>
      </c>
      <c r="H218" s="61" t="str">
        <f>IF(zgłoszenia[[#This Row],[Sposób zakończenia]]&gt;0,zgłoszenia[[#This Row],[Sposób zakończenia]]," ")</f>
        <v>brak sprzeciwu - zgłoszenie skuteczne</v>
      </c>
      <c r="I218" s="77" t="e">
        <f>IF(#REF!&gt;0,#REF!,"---")</f>
        <v>#REF!</v>
      </c>
    </row>
    <row r="219" spans="1:9" ht="45" x14ac:dyDescent="0.25">
      <c r="A219" s="68" t="str">
        <f>IF(zgłoszenia[[#This Row],[ID]]&gt;0,zgłoszenia[[#This Row],[Lp.]]&amp;" "&amp;zgłoszenia[[#This Row],[ID]]&amp;"
"&amp;zgłoszenia[[#This Row],[Nr kance- laryjny]]&amp;"/P/15","---")</f>
        <v>216 KŻ
4124/P/16/P/15</v>
      </c>
      <c r="B21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z dr gminnej na dz. budowlaną  
gm. Mielno; ob.Mielno ; dz. Nr 109/2</v>
      </c>
      <c r="C219" s="44" t="str">
        <f>IF(zgłoszenia[[#This Row],[Rodzaj zgłoszenia]]&gt;0,zgłoszenia[[#This Row],[Rodzaj zgłoszenia]]," ")</f>
        <v>budowa obiektu - art. 29 ust. 1</v>
      </c>
      <c r="D219" s="64" t="e">
        <f>IF(#REF!&gt;0,#REF!&amp;";
"&amp;#REF!," ")</f>
        <v>#REF!</v>
      </c>
      <c r="E219" s="69" t="e">
        <f>IF(zgłoszenia[BOŚ Znak sprawy]&gt;0,zgłoszenia[BOŚ Znak sprawy]&amp;"
( "&amp;#REF!&amp;" "&amp;"dni )"," ")</f>
        <v>#REF!</v>
      </c>
      <c r="F219" s="71">
        <f>IF(zgłoszenia[[#This Row],[Data wpływu wniosku]]&gt;0,zgłoszenia[[#This Row],[Data wpływu wniosku]]," ")</f>
        <v>42437</v>
      </c>
      <c r="G219" s="60">
        <f>IF(zgłoszenia[[#This Row],[Data zakończenia sprawy]]&gt;0,zgłoszenia[[#This Row],[Data zakończenia sprawy]]," ")</f>
        <v>42468</v>
      </c>
      <c r="H219" s="61" t="str">
        <f>IF(zgłoszenia[[#This Row],[Sposób zakończenia]]&gt;0,zgłoszenia[[#This Row],[Sposób zakończenia]]," ")</f>
        <v>brak sprzeciwu - zgłoszenie skuteczne</v>
      </c>
      <c r="I219" s="77" t="e">
        <f>IF(#REF!&gt;0,#REF!,"---")</f>
        <v>#REF!</v>
      </c>
    </row>
    <row r="220" spans="1:9" ht="45" x14ac:dyDescent="0.25">
      <c r="A220" s="68" t="str">
        <f>IF(zgłoszenia[[#This Row],[ID]]&gt;0,zgłoszenia[[#This Row],[Lp.]]&amp;" "&amp;zgłoszenia[[#This Row],[ID]]&amp;"
"&amp;zgłoszenia[[#This Row],[Nr kance- laryjny]]&amp;"/P/15","---")</f>
        <v>217 AS
4164/P/16/P/15</v>
      </c>
      <c r="B22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Polanów; ob.Gołogóra; dz. Nr 35/5</v>
      </c>
      <c r="C220" s="44" t="str">
        <f>IF(zgłoszenia[[#This Row],[Rodzaj zgłoszenia]]&gt;0,zgłoszenia[[#This Row],[Rodzaj zgłoszenia]]," ")</f>
        <v>roboty budowlane - art. 29 ust. 2</v>
      </c>
      <c r="D220" s="64" t="e">
        <f>IF(#REF!&gt;0,#REF!&amp;";
"&amp;#REF!," ")</f>
        <v>#REF!</v>
      </c>
      <c r="E220" s="69" t="e">
        <f>IF(zgłoszenia[BOŚ Znak sprawy]&gt;0,zgłoszenia[BOŚ Znak sprawy]&amp;"
( "&amp;#REF!&amp;" "&amp;"dni )"," ")</f>
        <v>#REF!</v>
      </c>
      <c r="F220" s="71">
        <f>IF(zgłoszenia[[#This Row],[Data wpływu wniosku]]&gt;0,zgłoszenia[[#This Row],[Data wpływu wniosku]]," ")</f>
        <v>42438</v>
      </c>
      <c r="G220" s="60">
        <f>IF(zgłoszenia[[#This Row],[Data zakończenia sprawy]]&gt;0,zgłoszenia[[#This Row],[Data zakończenia sprawy]]," ")</f>
        <v>42469</v>
      </c>
      <c r="H220" s="61" t="str">
        <f>IF(zgłoszenia[[#This Row],[Sposób zakończenia]]&gt;0,zgłoszenia[[#This Row],[Sposób zakończenia]]," ")</f>
        <v>brak sprzeciwu - zgłoszenie skuteczne</v>
      </c>
      <c r="I220" s="77" t="e">
        <f>IF(#REF!&gt;0,#REF!,"---")</f>
        <v>#REF!</v>
      </c>
    </row>
    <row r="221" spans="1:9" ht="60" x14ac:dyDescent="0.25">
      <c r="A221" s="68" t="str">
        <f>IF(zgłoszenia[[#This Row],[ID]]&gt;0,zgłoszenia[[#This Row],[Lp.]]&amp;" "&amp;zgłoszenia[[#This Row],[ID]]&amp;"
"&amp;zgłoszenia[[#This Row],[Nr kance- laryjny]]&amp;"/P/15","---")</f>
        <v>218 SR
4165/P/16/P/15</v>
      </c>
      <c r="B22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garaże blaszane, wiata zadaszona, wiatka zadaszona 
gm. Biesiekierz; ob.Stare Bielice ; dz. Nr 203/1</v>
      </c>
      <c r="C221" s="44" t="str">
        <f>IF(zgłoszenia[[#This Row],[Rodzaj zgłoszenia]]&gt;0,zgłoszenia[[#This Row],[Rodzaj zgłoszenia]]," ")</f>
        <v>budowa obiektu - art. 29 ust. 1</v>
      </c>
      <c r="D221" s="64" t="e">
        <f>IF(#REF!&gt;0,#REF!&amp;";
"&amp;#REF!," ")</f>
        <v>#REF!</v>
      </c>
      <c r="E221" s="69" t="e">
        <f>IF(zgłoszenia[BOŚ Znak sprawy]&gt;0,zgłoszenia[BOŚ Znak sprawy]&amp;"
( "&amp;#REF!&amp;" "&amp;"dni )"," ")</f>
        <v>#REF!</v>
      </c>
      <c r="F221" s="71">
        <f>IF(zgłoszenia[[#This Row],[Data wpływu wniosku]]&gt;0,zgłoszenia[[#This Row],[Data wpływu wniosku]]," ")</f>
        <v>42438</v>
      </c>
      <c r="G221" s="60">
        <f>IF(zgłoszenia[[#This Row],[Data zakończenia sprawy]]&gt;0,zgłoszenia[[#This Row],[Data zakończenia sprawy]]," ")</f>
        <v>42451</v>
      </c>
      <c r="H221" s="61" t="str">
        <f>IF(zgłoszenia[[#This Row],[Sposób zakończenia]]&gt;0,zgłoszenia[[#This Row],[Sposób zakończenia]]," ")</f>
        <v>brak sprzeciwu - zgłoszenie skuteczne</v>
      </c>
      <c r="I221" s="77" t="e">
        <f>IF(#REF!&gt;0,#REF!,"---")</f>
        <v>#REF!</v>
      </c>
    </row>
    <row r="222" spans="1:9" ht="45" x14ac:dyDescent="0.25">
      <c r="A222" s="68" t="str">
        <f>IF(zgłoszenia[[#This Row],[ID]]&gt;0,zgłoszenia[[#This Row],[Lp.]]&amp;" "&amp;zgłoszenia[[#This Row],[ID]]&amp;"
"&amp;zgłoszenia[[#This Row],[Nr kance- laryjny]]&amp;"/P/15","---")</f>
        <v>219 SR
4173/P/16/P/15</v>
      </c>
      <c r="B22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tymczasowe zadaszenie - ogródek gastronomiczny  
gm. Mielno; ob.Mielno ; dz. Nr 54/14</v>
      </c>
      <c r="C222" s="44" t="str">
        <f>IF(zgłoszenia[[#This Row],[Rodzaj zgłoszenia]]&gt;0,zgłoszenia[[#This Row],[Rodzaj zgłoszenia]]," ")</f>
        <v>tymczasowy obiekt - art. 29 ust. 1, pkt 12</v>
      </c>
      <c r="D222" s="64" t="e">
        <f>IF(#REF!&gt;0,#REF!&amp;";
"&amp;#REF!," ")</f>
        <v>#REF!</v>
      </c>
      <c r="E222" s="69" t="e">
        <f>IF(zgłoszenia[BOŚ Znak sprawy]&gt;0,zgłoszenia[BOŚ Znak sprawy]&amp;"
( "&amp;#REF!&amp;" "&amp;"dni )"," ")</f>
        <v>#REF!</v>
      </c>
      <c r="F222" s="71">
        <f>IF(zgłoszenia[[#This Row],[Data wpływu wniosku]]&gt;0,zgłoszenia[[#This Row],[Data wpływu wniosku]]," ")</f>
        <v>42438</v>
      </c>
      <c r="G222" s="60">
        <f>IF(zgłoszenia[[#This Row],[Data zakończenia sprawy]]&gt;0,zgłoszenia[[#This Row],[Data zakończenia sprawy]]," ")</f>
        <v>42452</v>
      </c>
      <c r="H222" s="61" t="str">
        <f>IF(zgłoszenia[[#This Row],[Sposób zakończenia]]&gt;0,zgłoszenia[[#This Row],[Sposób zakończenia]]," ")</f>
        <v>brak sprzeciwu - zgłoszenie skuteczne</v>
      </c>
      <c r="I222" s="77" t="e">
        <f>IF(#REF!&gt;0,#REF!,"---")</f>
        <v>#REF!</v>
      </c>
    </row>
    <row r="223" spans="1:9" ht="45" x14ac:dyDescent="0.25">
      <c r="A223" s="68" t="str">
        <f>IF(zgłoszenia[[#This Row],[ID]]&gt;0,zgłoszenia[[#This Row],[Lp.]]&amp;" "&amp;zgłoszenia[[#This Row],[ID]]&amp;"
"&amp;zgłoszenia[[#This Row],[Nr kance- laryjny]]&amp;"/P/15","---")</f>
        <v>220 SR
4201/P/16/P/15</v>
      </c>
      <c r="B22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ikanalizacji sanitarnej  
gm. Mielno; ob.Gąski ; dz. Nr 84, 81/107, 81/56, 81/64, 81/65</v>
      </c>
      <c r="C223" s="44" t="str">
        <f>IF(zgłoszenia[[#This Row],[Rodzaj zgłoszenia]]&gt;0,zgłoszenia[[#This Row],[Rodzaj zgłoszenia]]," ")</f>
        <v>sieci art.29 ust.1 pkt 19a</v>
      </c>
      <c r="D223" s="64" t="e">
        <f>IF(#REF!&gt;0,#REF!&amp;";
"&amp;#REF!," ")</f>
        <v>#REF!</v>
      </c>
      <c r="E223" s="69" t="e">
        <f>IF(zgłoszenia[BOŚ Znak sprawy]&gt;0,zgłoszenia[BOŚ Znak sprawy]&amp;"
( "&amp;#REF!&amp;" "&amp;"dni )"," ")</f>
        <v>#REF!</v>
      </c>
      <c r="F223" s="71">
        <f>IF(zgłoszenia[[#This Row],[Data wpływu wniosku]]&gt;0,zgłoszenia[[#This Row],[Data wpływu wniosku]]," ")</f>
        <v>42438</v>
      </c>
      <c r="G223" s="60">
        <f>IF(zgłoszenia[[#This Row],[Data zakończenia sprawy]]&gt;0,zgłoszenia[[#This Row],[Data zakończenia sprawy]]," ")</f>
        <v>42451</v>
      </c>
      <c r="H223" s="61" t="str">
        <f>IF(zgłoszenia[[#This Row],[Sposób zakończenia]]&gt;0,zgłoszenia[[#This Row],[Sposób zakończenia]]," ")</f>
        <v>decyzja sprzeciwu</v>
      </c>
      <c r="I223" s="77" t="e">
        <f>IF(#REF!&gt;0,#REF!,"---")</f>
        <v>#REF!</v>
      </c>
    </row>
    <row r="224" spans="1:9" ht="45" x14ac:dyDescent="0.25">
      <c r="A224" s="68" t="str">
        <f>IF(zgłoszenia[[#This Row],[ID]]&gt;0,zgłoszenia[[#This Row],[Lp.]]&amp;" "&amp;zgłoszenia[[#This Row],[ID]]&amp;"
"&amp;zgłoszenia[[#This Row],[Nr kance- laryjny]]&amp;"/P/15","---")</f>
        <v>221 AS
4289/P/16/P/15</v>
      </c>
      <c r="B22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 
gm. Polanów; ob.Rzeczyca Wielka; dz. Nr 8/9</v>
      </c>
      <c r="C224" s="44" t="str">
        <f>IF(zgłoszenia[[#This Row],[Rodzaj zgłoszenia]]&gt;0,zgłoszenia[[#This Row],[Rodzaj zgłoszenia]]," ")</f>
        <v>budowa obiektu - art. 29 ust. 1</v>
      </c>
      <c r="D224" s="64" t="e">
        <f>IF(#REF!&gt;0,#REF!&amp;";
"&amp;#REF!," ")</f>
        <v>#REF!</v>
      </c>
      <c r="E224" s="69" t="e">
        <f>IF(zgłoszenia[BOŚ Znak sprawy]&gt;0,zgłoszenia[BOŚ Znak sprawy]&amp;"
( "&amp;#REF!&amp;" "&amp;"dni )"," ")</f>
        <v>#REF!</v>
      </c>
      <c r="F224" s="71">
        <f>IF(zgłoszenia[[#This Row],[Data wpływu wniosku]]&gt;0,zgłoszenia[[#This Row],[Data wpływu wniosku]]," ")</f>
        <v>42439</v>
      </c>
      <c r="G224" s="60">
        <f>IF(zgłoszenia[[#This Row],[Data zakończenia sprawy]]&gt;0,zgłoszenia[[#This Row],[Data zakończenia sprawy]]," ")</f>
        <v>42468</v>
      </c>
      <c r="H224" s="61" t="str">
        <f>IF(zgłoszenia[[#This Row],[Sposób zakończenia]]&gt;0,zgłoszenia[[#This Row],[Sposób zakończenia]]," ")</f>
        <v>brak sprzeciwu - zgłoszenie skuteczne</v>
      </c>
      <c r="I224" s="77" t="e">
        <f>IF(#REF!&gt;0,#REF!,"---")</f>
        <v>#REF!</v>
      </c>
    </row>
    <row r="225" spans="1:9" ht="45" x14ac:dyDescent="0.25">
      <c r="A225" s="68" t="str">
        <f>IF(zgłoszenia[[#This Row],[ID]]&gt;0,zgłoszenia[[#This Row],[Lp.]]&amp;" "&amp;zgłoszenia[[#This Row],[ID]]&amp;"
"&amp;zgłoszenia[[#This Row],[Nr kance- laryjny]]&amp;"/P/15","---")</f>
        <v>222 SR
4296/P/16/P/15</v>
      </c>
      <c r="B22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kanalizacji sanitarnej  
gm. Biesiekierz; ob.Nowe Bielice; dz. Nr 157/43, 157/51</v>
      </c>
      <c r="C225" s="44" t="str">
        <f>IF(zgłoszenia[[#This Row],[Rodzaj zgłoszenia]]&gt;0,zgłoszenia[[#This Row],[Rodzaj zgłoszenia]]," ")</f>
        <v>budowa obiektu - art. 29 ust. 1</v>
      </c>
      <c r="D225" s="64" t="e">
        <f>IF(#REF!&gt;0,#REF!&amp;";
"&amp;#REF!," ")</f>
        <v>#REF!</v>
      </c>
      <c r="E225" s="69" t="e">
        <f>IF(zgłoszenia[BOŚ Znak sprawy]&gt;0,zgłoszenia[BOŚ Znak sprawy]&amp;"
( "&amp;#REF!&amp;" "&amp;"dni )"," ")</f>
        <v>#REF!</v>
      </c>
      <c r="F225" s="71">
        <f>IF(zgłoszenia[[#This Row],[Data wpływu wniosku]]&gt;0,zgłoszenia[[#This Row],[Data wpływu wniosku]]," ")</f>
        <v>42439</v>
      </c>
      <c r="G225" s="60">
        <f>IF(zgłoszenia[[#This Row],[Data zakończenia sprawy]]&gt;0,zgłoszenia[[#This Row],[Data zakończenia sprawy]]," ")</f>
        <v>42468</v>
      </c>
      <c r="H225" s="61" t="str">
        <f>IF(zgłoszenia[[#This Row],[Sposób zakończenia]]&gt;0,zgłoszenia[[#This Row],[Sposób zakończenia]]," ")</f>
        <v>brak sprzeciwu - zgłoszenie skuteczne</v>
      </c>
      <c r="I225" s="77" t="e">
        <f>IF(#REF!&gt;0,#REF!,"---")</f>
        <v>#REF!</v>
      </c>
    </row>
    <row r="226" spans="1:9" ht="30" x14ac:dyDescent="0.25">
      <c r="A226" s="68" t="str">
        <f>IF(zgłoszenia[[#This Row],[ID]]&gt;0,zgłoszenia[[#This Row],[Lp.]]&amp;" "&amp;zgłoszenia[[#This Row],[ID]]&amp;"
"&amp;zgłoszenia[[#This Row],[Nr kance- laryjny]]&amp;"/P/15","---")</f>
        <v>223 MS
4299/P/15</v>
      </c>
      <c r="B22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Będzino; ob.Mścice; dz. Nr 727/15</v>
      </c>
      <c r="C226" s="44" t="str">
        <f>IF(zgłoszenia[[#This Row],[Rodzaj zgłoszenia]]&gt;0,zgłoszenia[[#This Row],[Rodzaj zgłoszenia]]," ")</f>
        <v>budowa obiektu - art. 29 ust. 1</v>
      </c>
      <c r="D226" s="64" t="e">
        <f>IF(#REF!&gt;0,#REF!&amp;";
"&amp;#REF!," ")</f>
        <v>#REF!</v>
      </c>
      <c r="E226" s="69" t="e">
        <f>IF(zgłoszenia[BOŚ Znak sprawy]&gt;0,zgłoszenia[BOŚ Znak sprawy]&amp;"
( "&amp;#REF!&amp;" "&amp;"dni )"," ")</f>
        <v>#REF!</v>
      </c>
      <c r="F226" s="71">
        <f>IF(zgłoszenia[[#This Row],[Data wpływu wniosku]]&gt;0,zgłoszenia[[#This Row],[Data wpływu wniosku]]," ")</f>
        <v>42439</v>
      </c>
      <c r="G226" s="60">
        <f>IF(zgłoszenia[[#This Row],[Data zakończenia sprawy]]&gt;0,zgłoszenia[[#This Row],[Data zakończenia sprawy]]," ")</f>
        <v>42467</v>
      </c>
      <c r="H226" s="61" t="str">
        <f>IF(zgłoszenia[[#This Row],[Sposób zakończenia]]&gt;0,zgłoszenia[[#This Row],[Sposób zakończenia]]," ")</f>
        <v>brak sprzeciwu - zgłoszenie skuteczne</v>
      </c>
      <c r="I226" s="77" t="e">
        <f>IF(#REF!&gt;0,#REF!,"---")</f>
        <v>#REF!</v>
      </c>
    </row>
    <row r="227" spans="1:9" ht="30" x14ac:dyDescent="0.25">
      <c r="A227" s="68" t="str">
        <f>IF(zgłoszenia[[#This Row],[ID]]&gt;0,zgłoszenia[[#This Row],[Lp.]]&amp;" "&amp;zgłoszenia[[#This Row],[ID]]&amp;"
"&amp;zgłoszenia[[#This Row],[Nr kance- laryjny]]&amp;"/P/15","---")</f>
        <v>224 AS
4308/P/15</v>
      </c>
      <c r="B22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ob.Karnieszewice; dz. Nr 489</v>
      </c>
      <c r="C227" s="44" t="str">
        <f>IF(zgłoszenia[[#This Row],[Rodzaj zgłoszenia]]&gt;0,zgłoszenia[[#This Row],[Rodzaj zgłoszenia]]," ")</f>
        <v>budowa obiektu - art. 29 ust. 1</v>
      </c>
      <c r="D227" s="64" t="e">
        <f>IF(#REF!&gt;0,#REF!&amp;";
"&amp;#REF!," ")</f>
        <v>#REF!</v>
      </c>
      <c r="E227" s="69" t="e">
        <f>IF(zgłoszenia[BOŚ Znak sprawy]&gt;0,zgłoszenia[BOŚ Znak sprawy]&amp;"
( "&amp;#REF!&amp;" "&amp;"dni )"," ")</f>
        <v>#REF!</v>
      </c>
      <c r="F227" s="71">
        <f>IF(zgłoszenia[[#This Row],[Data wpływu wniosku]]&gt;0,zgłoszenia[[#This Row],[Data wpływu wniosku]]," ")</f>
        <v>42439</v>
      </c>
      <c r="G227" s="60">
        <f>IF(zgłoszenia[[#This Row],[Data zakończenia sprawy]]&gt;0,zgłoszenia[[#This Row],[Data zakończenia sprawy]]," ")</f>
        <v>42468</v>
      </c>
      <c r="H227" s="61" t="str">
        <f>IF(zgłoszenia[[#This Row],[Sposób zakończenia]]&gt;0,zgłoszenia[[#This Row],[Sposób zakończenia]]," ")</f>
        <v>brak sprzeciwu - zgłoszenie skuteczne</v>
      </c>
      <c r="I227" s="77" t="e">
        <f>IF(#REF!&gt;0,#REF!,"---")</f>
        <v>#REF!</v>
      </c>
    </row>
    <row r="228" spans="1:9" ht="30" x14ac:dyDescent="0.25">
      <c r="A228" s="68" t="str">
        <f>IF(zgłoszenia[[#This Row],[ID]]&gt;0,zgłoszenia[[#This Row],[Lp.]]&amp;" "&amp;zgłoszenia[[#This Row],[ID]]&amp;"
"&amp;zgłoszenia[[#This Row],[Nr kance- laryjny]]&amp;"/P/15","---")</f>
        <v>225 AS
4303/P/15</v>
      </c>
      <c r="B22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budynku gospodarczego  
gm. Polanów; ob.Żydowo; dz. Nr 384</v>
      </c>
      <c r="C228" s="44" t="str">
        <f>IF(zgłoszenia[[#This Row],[Rodzaj zgłoszenia]]&gt;0,zgłoszenia[[#This Row],[Rodzaj zgłoszenia]]," ")</f>
        <v>budowa obiektu - art. 29 ust. 1</v>
      </c>
      <c r="D228" s="64" t="e">
        <f>IF(#REF!&gt;0,#REF!&amp;";
"&amp;#REF!," ")</f>
        <v>#REF!</v>
      </c>
      <c r="E228" s="69" t="e">
        <f>IF(zgłoszenia[BOŚ Znak sprawy]&gt;0,zgłoszenia[BOŚ Znak sprawy]&amp;"
( "&amp;#REF!&amp;" "&amp;"dni )"," ")</f>
        <v>#REF!</v>
      </c>
      <c r="F228" s="71">
        <f>IF(zgłoszenia[[#This Row],[Data wpływu wniosku]]&gt;0,zgłoszenia[[#This Row],[Data wpływu wniosku]]," ")</f>
        <v>42439</v>
      </c>
      <c r="G228" s="60">
        <f>IF(zgłoszenia[[#This Row],[Data zakończenia sprawy]]&gt;0,zgłoszenia[[#This Row],[Data zakończenia sprawy]]," ")</f>
        <v>42465</v>
      </c>
      <c r="H228" s="61" t="str">
        <f>IF(zgłoszenia[[#This Row],[Sposób zakończenia]]&gt;0,zgłoszenia[[#This Row],[Sposób zakończenia]]," ")</f>
        <v>brak sprzeciwu - zgłoszenie skuteczne</v>
      </c>
      <c r="I228" s="77" t="e">
        <f>IF(#REF!&gt;0,#REF!,"---")</f>
        <v>#REF!</v>
      </c>
    </row>
    <row r="229" spans="1:9" ht="30" x14ac:dyDescent="0.25">
      <c r="A229" s="68" t="str">
        <f>IF(zgłoszenia[[#This Row],[ID]]&gt;0,zgłoszenia[[#This Row],[Lp.]]&amp;" "&amp;zgłoszenia[[#This Row],[ID]]&amp;"
"&amp;zgłoszenia[[#This Row],[Nr kance- laryjny]]&amp;"/P/15","---")</f>
        <v>226 AS
4302/P/15</v>
      </c>
      <c r="B22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Polanów; ob.Żydowo; dz. Nr 385</v>
      </c>
      <c r="C229" s="44" t="str">
        <f>IF(zgłoszenia[[#This Row],[Rodzaj zgłoszenia]]&gt;0,zgłoszenia[[#This Row],[Rodzaj zgłoszenia]]," ")</f>
        <v>budowa obiektu - art. 29 ust. 1</v>
      </c>
      <c r="D229" s="64" t="e">
        <f>IF(#REF!&gt;0,#REF!&amp;";
"&amp;#REF!," ")</f>
        <v>#REF!</v>
      </c>
      <c r="E229" s="69" t="e">
        <f>IF(zgłoszenia[BOŚ Znak sprawy]&gt;0,zgłoszenia[BOŚ Znak sprawy]&amp;"
( "&amp;#REF!&amp;" "&amp;"dni )"," ")</f>
        <v>#REF!</v>
      </c>
      <c r="F229" s="71">
        <f>IF(zgłoszenia[[#This Row],[Data wpływu wniosku]]&gt;0,zgłoszenia[[#This Row],[Data wpływu wniosku]]," ")</f>
        <v>42439</v>
      </c>
      <c r="G229" s="60">
        <f>IF(zgłoszenia[[#This Row],[Data zakończenia sprawy]]&gt;0,zgłoszenia[[#This Row],[Data zakończenia sprawy]]," ")</f>
        <v>42471</v>
      </c>
      <c r="H229" s="61" t="str">
        <f>IF(zgłoszenia[[#This Row],[Sposób zakończenia]]&gt;0,zgłoszenia[[#This Row],[Sposób zakończenia]]," ")</f>
        <v>brak sprzeciwu - zgłoszenie skuteczne</v>
      </c>
      <c r="I229" s="77" t="e">
        <f>IF(#REF!&gt;0,#REF!,"---")</f>
        <v>#REF!</v>
      </c>
    </row>
    <row r="230" spans="1:9" ht="30" x14ac:dyDescent="0.25">
      <c r="A230" s="68" t="str">
        <f>IF(zgłoszenia[[#This Row],[ID]]&gt;0,zgłoszenia[[#This Row],[Lp.]]&amp;" "&amp;zgłoszenia[[#This Row],[ID]]&amp;"
"&amp;zgłoszenia[[#This Row],[Nr kance- laryjny]]&amp;"/P/15","---")</f>
        <v>227 AS
4301/P/15</v>
      </c>
      <c r="B23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Polanów; ob.Żydowo; dz. Nr 441</v>
      </c>
      <c r="C230" s="44" t="str">
        <f>IF(zgłoszenia[[#This Row],[Rodzaj zgłoszenia]]&gt;0,zgłoszenia[[#This Row],[Rodzaj zgłoszenia]]," ")</f>
        <v>budowa obiektu - art. 29 ust. 1</v>
      </c>
      <c r="D230" s="64" t="e">
        <f>IF(#REF!&gt;0,#REF!&amp;";
"&amp;#REF!," ")</f>
        <v>#REF!</v>
      </c>
      <c r="E230" s="69" t="e">
        <f>IF(zgłoszenia[BOŚ Znak sprawy]&gt;0,zgłoszenia[BOŚ Znak sprawy]&amp;"
( "&amp;#REF!&amp;" "&amp;"dni )"," ")</f>
        <v>#REF!</v>
      </c>
      <c r="F230" s="71">
        <f>IF(zgłoszenia[[#This Row],[Data wpływu wniosku]]&gt;0,zgłoszenia[[#This Row],[Data wpływu wniosku]]," ")</f>
        <v>42439</v>
      </c>
      <c r="G230" s="60">
        <f>IF(zgłoszenia[[#This Row],[Data zakończenia sprawy]]&gt;0,zgłoszenia[[#This Row],[Data zakończenia sprawy]]," ")</f>
        <v>42468</v>
      </c>
      <c r="H230" s="61" t="str">
        <f>IF(zgłoszenia[[#This Row],[Sposób zakończenia]]&gt;0,zgłoszenia[[#This Row],[Sposób zakończenia]]," ")</f>
        <v>brak sprzeciwu - zgłoszenie skuteczne</v>
      </c>
      <c r="I230" s="77" t="e">
        <f>IF(#REF!&gt;0,#REF!,"---")</f>
        <v>#REF!</v>
      </c>
    </row>
    <row r="231" spans="1:9" ht="30" x14ac:dyDescent="0.25">
      <c r="A231" s="68" t="str">
        <f>IF(zgłoszenia[[#This Row],[ID]]&gt;0,zgłoszenia[[#This Row],[Lp.]]&amp;" "&amp;zgłoszenia[[#This Row],[ID]]&amp;"
"&amp;zgłoszenia[[#This Row],[Nr kance- laryjny]]&amp;"/P/15","---")</f>
        <v>228 AS
4300/P/15</v>
      </c>
      <c r="B23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gospodarczego 
gm. Polanów; ob.Żydowo; dz. Nr 441</v>
      </c>
      <c r="C231" s="44" t="str">
        <f>IF(zgłoszenia[[#This Row],[Rodzaj zgłoszenia]]&gt;0,zgłoszenia[[#This Row],[Rodzaj zgłoszenia]]," ")</f>
        <v>budowa obiektu - art. 29 ust. 1</v>
      </c>
      <c r="D231" s="64" t="e">
        <f>IF(#REF!&gt;0,#REF!&amp;";
"&amp;#REF!," ")</f>
        <v>#REF!</v>
      </c>
      <c r="E231" s="69" t="e">
        <f>IF(zgłoszenia[BOŚ Znak sprawy]&gt;0,zgłoszenia[BOŚ Znak sprawy]&amp;"
( "&amp;#REF!&amp;" "&amp;"dni )"," ")</f>
        <v>#REF!</v>
      </c>
      <c r="F231" s="71">
        <f>IF(zgłoszenia[[#This Row],[Data wpływu wniosku]]&gt;0,zgłoszenia[[#This Row],[Data wpływu wniosku]]," ")</f>
        <v>42439</v>
      </c>
      <c r="G231" s="60">
        <f>IF(zgłoszenia[[#This Row],[Data zakończenia sprawy]]&gt;0,zgłoszenia[[#This Row],[Data zakończenia sprawy]]," ")</f>
        <v>42471</v>
      </c>
      <c r="H231" s="61" t="str">
        <f>IF(zgłoszenia[[#This Row],[Sposób zakończenia]]&gt;0,zgłoszenia[[#This Row],[Sposób zakończenia]]," ")</f>
        <v>brak sprzeciwu - zgłoszenie skuteczne</v>
      </c>
      <c r="I231" s="77" t="e">
        <f>IF(#REF!&gt;0,#REF!,"---")</f>
        <v>#REF!</v>
      </c>
    </row>
    <row r="232" spans="1:9" ht="30" x14ac:dyDescent="0.25">
      <c r="A232" s="68" t="str">
        <f>IF(zgłoszenia[[#This Row],[ID]]&gt;0,zgłoszenia[[#This Row],[Lp.]]&amp;" "&amp;zgłoszenia[[#This Row],[ID]]&amp;"
"&amp;zgłoszenia[[#This Row],[Nr kance- laryjny]]&amp;"/P/15","---")</f>
        <v>229 AA
4319/P/15</v>
      </c>
      <c r="B23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Sianów; ob.Szczeglino ; dz. Nr 121/1</v>
      </c>
      <c r="C232" s="44" t="str">
        <f>IF(zgłoszenia[[#This Row],[Rodzaj zgłoszenia]]&gt;0,zgłoszenia[[#This Row],[Rodzaj zgłoszenia]]," ")</f>
        <v>budowa obiektu - art. 29 ust. 1</v>
      </c>
      <c r="D232" s="64" t="e">
        <f>IF(#REF!&gt;0,#REF!&amp;";
"&amp;#REF!," ")</f>
        <v>#REF!</v>
      </c>
      <c r="E232" s="69" t="e">
        <f>IF(zgłoszenia[BOŚ Znak sprawy]&gt;0,zgłoszenia[BOŚ Znak sprawy]&amp;"
( "&amp;#REF!&amp;" "&amp;"dni )"," ")</f>
        <v>#REF!</v>
      </c>
      <c r="F232" s="71">
        <f>IF(zgłoszenia[[#This Row],[Data wpływu wniosku]]&gt;0,zgłoszenia[[#This Row],[Data wpływu wniosku]]," ")</f>
        <v>42439</v>
      </c>
      <c r="G232" s="60">
        <f>IF(zgłoszenia[[#This Row],[Data zakończenia sprawy]]&gt;0,zgłoszenia[[#This Row],[Data zakończenia sprawy]]," ")</f>
        <v>42478</v>
      </c>
      <c r="H232" s="61" t="str">
        <f>IF(zgłoszenia[[#This Row],[Sposób zakończenia]]&gt;0,zgłoszenia[[#This Row],[Sposób zakończenia]]," ")</f>
        <v>brak sprzeciwu - zgłoszenie skuteczne</v>
      </c>
      <c r="I232" s="77" t="e">
        <f>IF(#REF!&gt;0,#REF!,"---")</f>
        <v>#REF!</v>
      </c>
    </row>
    <row r="233" spans="1:9" ht="45" x14ac:dyDescent="0.25">
      <c r="A233" s="68" t="str">
        <f>IF(zgłoszenia[[#This Row],[ID]]&gt;0,zgłoszenia[[#This Row],[Lp.]]&amp;" "&amp;zgłoszenia[[#This Row],[ID]]&amp;"
"&amp;zgłoszenia[[#This Row],[Nr kance- laryjny]]&amp;"/P/15","---")</f>
        <v>230 SR
4369/P/15</v>
      </c>
      <c r="B23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dachu 
gm. Manowo; ob.Grzybnica; dz. Nr 10/14</v>
      </c>
      <c r="C233" s="44" t="str">
        <f>IF(zgłoszenia[[#This Row],[Rodzaj zgłoszenia]]&gt;0,zgłoszenia[[#This Row],[Rodzaj zgłoszenia]]," ")</f>
        <v>roboty budowlane - art. 29 ust. 2</v>
      </c>
      <c r="D233" s="64" t="e">
        <f>IF(#REF!&gt;0,#REF!&amp;";
"&amp;#REF!," ")</f>
        <v>#REF!</v>
      </c>
      <c r="E233" s="69" t="e">
        <f>IF(zgłoszenia[BOŚ Znak sprawy]&gt;0,zgłoszenia[BOŚ Znak sprawy]&amp;"
( "&amp;#REF!&amp;" "&amp;"dni )"," ")</f>
        <v>#REF!</v>
      </c>
      <c r="F233" s="71">
        <f>IF(zgłoszenia[[#This Row],[Data wpływu wniosku]]&gt;0,zgłoszenia[[#This Row],[Data wpływu wniosku]]," ")</f>
        <v>42440</v>
      </c>
      <c r="G233" s="60">
        <f>IF(zgłoszenia[[#This Row],[Data zakończenia sprawy]]&gt;0,zgłoszenia[[#This Row],[Data zakończenia sprawy]]," ")</f>
        <v>42465</v>
      </c>
      <c r="H233" s="61" t="str">
        <f>IF(zgłoszenia[[#This Row],[Sposób zakończenia]]&gt;0,zgłoszenia[[#This Row],[Sposób zakończenia]]," ")</f>
        <v>brak sprzeciwu - zgłoszenie skuteczne</v>
      </c>
      <c r="I233" s="77" t="e">
        <f>IF(#REF!&gt;0,#REF!,"---")</f>
        <v>#REF!</v>
      </c>
    </row>
    <row r="234" spans="1:9" ht="30" x14ac:dyDescent="0.25">
      <c r="A234" s="68" t="str">
        <f>IF(zgłoszenia[[#This Row],[ID]]&gt;0,zgłoszenia[[#This Row],[Lp.]]&amp;" "&amp;zgłoszenia[[#This Row],[ID]]&amp;"
"&amp;zgłoszenia[[#This Row],[Nr kance- laryjny]]&amp;"/P/15","---")</f>
        <v>231 AS
4402/P/15</v>
      </c>
      <c r="B23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Polanów; ob.Rosocha; dz. Nr 41/2, 41/3</v>
      </c>
      <c r="C234" s="44" t="str">
        <f>IF(zgłoszenia[[#This Row],[Rodzaj zgłoszenia]]&gt;0,zgłoszenia[[#This Row],[Rodzaj zgłoszenia]]," ")</f>
        <v>budowa obiektu - art. 29 ust. 1</v>
      </c>
      <c r="D234" s="64" t="e">
        <f>IF(#REF!&gt;0,#REF!&amp;";
"&amp;#REF!," ")</f>
        <v>#REF!</v>
      </c>
      <c r="E234" s="69" t="e">
        <f>IF(zgłoszenia[BOŚ Znak sprawy]&gt;0,zgłoszenia[BOŚ Znak sprawy]&amp;"
( "&amp;#REF!&amp;" "&amp;"dni )"," ")</f>
        <v>#REF!</v>
      </c>
      <c r="F234" s="71">
        <f>IF(zgłoszenia[[#This Row],[Data wpływu wniosku]]&gt;0,zgłoszenia[[#This Row],[Data wpływu wniosku]]," ")</f>
        <v>42440</v>
      </c>
      <c r="G234" s="60">
        <f>IF(zgłoszenia[[#This Row],[Data zakończenia sprawy]]&gt;0,zgłoszenia[[#This Row],[Data zakończenia sprawy]]," ")</f>
        <v>42468</v>
      </c>
      <c r="H234" s="61" t="str">
        <f>IF(zgłoszenia[[#This Row],[Sposób zakończenia]]&gt;0,zgłoszenia[[#This Row],[Sposób zakończenia]]," ")</f>
        <v>brak sprzeciwu - zgłoszenie skuteczne</v>
      </c>
      <c r="I234" s="77" t="e">
        <f>IF(#REF!&gt;0,#REF!,"---")</f>
        <v>#REF!</v>
      </c>
    </row>
    <row r="235" spans="1:9" ht="45" x14ac:dyDescent="0.25">
      <c r="A235" s="68" t="str">
        <f>IF(zgłoszenia[[#This Row],[ID]]&gt;0,zgłoszenia[[#This Row],[Lp.]]&amp;" "&amp;zgłoszenia[[#This Row],[ID]]&amp;"
"&amp;zgłoszenia[[#This Row],[Nr kance- laryjny]]&amp;"/P/15","---")</f>
        <v>232 AP
4398/P/15</v>
      </c>
      <c r="B23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Mielno; ob.Mielno; dz. Nr 425/39</v>
      </c>
      <c r="C235" s="44" t="str">
        <f>IF(zgłoszenia[[#This Row],[Rodzaj zgłoszenia]]&gt;0,zgłoszenia[[#This Row],[Rodzaj zgłoszenia]]," ")</f>
        <v>roboty budowlane - art. 29 ust. 2</v>
      </c>
      <c r="D235" s="64" t="e">
        <f>IF(#REF!&gt;0,#REF!&amp;";
"&amp;#REF!," ")</f>
        <v>#REF!</v>
      </c>
      <c r="E235" s="69" t="e">
        <f>IF(zgłoszenia[BOŚ Znak sprawy]&gt;0,zgłoszenia[BOŚ Znak sprawy]&amp;"
( "&amp;#REF!&amp;" "&amp;"dni )"," ")</f>
        <v>#REF!</v>
      </c>
      <c r="F235" s="71">
        <f>IF(zgłoszenia[[#This Row],[Data wpływu wniosku]]&gt;0,zgłoszenia[[#This Row],[Data wpływu wniosku]]," ")</f>
        <v>42440</v>
      </c>
      <c r="G235" s="60">
        <f>IF(zgłoszenia[[#This Row],[Data zakończenia sprawy]]&gt;0,zgłoszenia[[#This Row],[Data zakończenia sprawy]]," ")</f>
        <v>42467</v>
      </c>
      <c r="H235" s="61" t="str">
        <f>IF(zgłoszenia[[#This Row],[Sposób zakończenia]]&gt;0,zgłoszenia[[#This Row],[Sposób zakończenia]]," ")</f>
        <v>brak sprzeciwu - zgłoszenie skuteczne</v>
      </c>
      <c r="I235" s="77" t="e">
        <f>IF(#REF!&gt;0,#REF!,"---")</f>
        <v>#REF!</v>
      </c>
    </row>
    <row r="236" spans="1:9" ht="30" x14ac:dyDescent="0.25">
      <c r="A236" s="68" t="str">
        <f>IF(zgłoszenia[[#This Row],[ID]]&gt;0,zgłoszenia[[#This Row],[Lp.]]&amp;" "&amp;zgłoszenia[[#This Row],[ID]]&amp;"
"&amp;zgłoszenia[[#This Row],[Nr kance- laryjny]]&amp;"/P/15","---")</f>
        <v>233 SR
4508/P/15</v>
      </c>
      <c r="B23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ob.Gąski; dz. Nr 111/47</v>
      </c>
      <c r="C236" s="44" t="str">
        <f>IF(zgłoszenia[[#This Row],[Rodzaj zgłoszenia]]&gt;0,zgłoszenia[[#This Row],[Rodzaj zgłoszenia]]," ")</f>
        <v>budowa obiektu - art. 29 ust. 1</v>
      </c>
      <c r="D236" s="64" t="e">
        <f>IF(#REF!&gt;0,#REF!&amp;";
"&amp;#REF!," ")</f>
        <v>#REF!</v>
      </c>
      <c r="E236" s="69" t="e">
        <f>IF(zgłoszenia[BOŚ Znak sprawy]&gt;0,zgłoszenia[BOŚ Znak sprawy]&amp;"
( "&amp;#REF!&amp;" "&amp;"dni )"," ")</f>
        <v>#REF!</v>
      </c>
      <c r="F236" s="71">
        <f>IF(zgłoszenia[[#This Row],[Data wpływu wniosku]]&gt;0,zgłoszenia[[#This Row],[Data wpływu wniosku]]," ")</f>
        <v>42443</v>
      </c>
      <c r="G236" s="60">
        <f>IF(zgłoszenia[[#This Row],[Data zakończenia sprawy]]&gt;0,zgłoszenia[[#This Row],[Data zakończenia sprawy]]," ")</f>
        <v>42473</v>
      </c>
      <c r="H236" s="61" t="str">
        <f>IF(zgłoszenia[[#This Row],[Sposób zakończenia]]&gt;0,zgłoszenia[[#This Row],[Sposób zakończenia]]," ")</f>
        <v>brak sprzeciwu - zgłoszenie skuteczne</v>
      </c>
      <c r="I236" s="77" t="e">
        <f>IF(#REF!&gt;0,#REF!,"---")</f>
        <v>#REF!</v>
      </c>
    </row>
    <row r="237" spans="1:9" ht="45" x14ac:dyDescent="0.25">
      <c r="A237" s="68" t="str">
        <f>IF(zgłoszenia[[#This Row],[ID]]&gt;0,zgłoszenia[[#This Row],[Lp.]]&amp;" "&amp;zgłoszenia[[#This Row],[ID]]&amp;"
"&amp;zgłoszenia[[#This Row],[Nr kance- laryjny]]&amp;"/P/15","---")</f>
        <v>234 KŻ
4557/P/15</v>
      </c>
      <c r="B23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postawienie dwóch punktów handlowych 
gm. Mielno; ob.Mielno; dz. Nr 224/21</v>
      </c>
      <c r="C237" s="44" t="str">
        <f>IF(zgłoszenia[[#This Row],[Rodzaj zgłoszenia]]&gt;0,zgłoszenia[[#This Row],[Rodzaj zgłoszenia]]," ")</f>
        <v>tymczasowy obiekt - art. 29 ust. 1, pkt 12</v>
      </c>
      <c r="D237" s="64" t="e">
        <f>IF(#REF!&gt;0,#REF!&amp;";
"&amp;#REF!," ")</f>
        <v>#REF!</v>
      </c>
      <c r="E237" s="69" t="e">
        <f>IF(zgłoszenia[BOŚ Znak sprawy]&gt;0,zgłoszenia[BOŚ Znak sprawy]&amp;"
( "&amp;#REF!&amp;" "&amp;"dni )"," ")</f>
        <v>#REF!</v>
      </c>
      <c r="F237" s="71">
        <f>IF(zgłoszenia[[#This Row],[Data wpływu wniosku]]&gt;0,zgłoszenia[[#This Row],[Data wpływu wniosku]]," ")</f>
        <v>42443</v>
      </c>
      <c r="G237" s="60">
        <f>IF(zgłoszenia[[#This Row],[Data zakończenia sprawy]]&gt;0,zgłoszenia[[#This Row],[Data zakończenia sprawy]]," ")</f>
        <v>42468</v>
      </c>
      <c r="H237" s="61" t="str">
        <f>IF(zgłoszenia[[#This Row],[Sposób zakończenia]]&gt;0,zgłoszenia[[#This Row],[Sposób zakończenia]]," ")</f>
        <v>decyzja sprzeciwu</v>
      </c>
      <c r="I237" s="77" t="e">
        <f>IF(#REF!&gt;0,#REF!,"---")</f>
        <v>#REF!</v>
      </c>
    </row>
    <row r="238" spans="1:9" ht="45" x14ac:dyDescent="0.25">
      <c r="A238" s="68" t="str">
        <f>IF(zgłoszenia[[#This Row],[ID]]&gt;0,zgłoszenia[[#This Row],[Lp.]]&amp;" "&amp;zgłoszenia[[#This Row],[ID]]&amp;"
"&amp;zgłoszenia[[#This Row],[Nr kance- laryjny]]&amp;"/P/15","---")</f>
        <v>235 KŻ
4558/P/15</v>
      </c>
      <c r="B23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postawienie dwóch punktów handlowych 
gm. Mielno; ob.Mielno; dz. Nr 224/22</v>
      </c>
      <c r="C238" s="44" t="str">
        <f>IF(zgłoszenia[[#This Row],[Rodzaj zgłoszenia]]&gt;0,zgłoszenia[[#This Row],[Rodzaj zgłoszenia]]," ")</f>
        <v>tymczasowy obiekt - art. 29 ust. 1, pkt 12</v>
      </c>
      <c r="D238" s="64" t="e">
        <f>IF(#REF!&gt;0,#REF!&amp;";
"&amp;#REF!," ")</f>
        <v>#REF!</v>
      </c>
      <c r="E238" s="69" t="e">
        <f>IF(zgłoszenia[BOŚ Znak sprawy]&gt;0,zgłoszenia[BOŚ Znak sprawy]&amp;"
( "&amp;#REF!&amp;" "&amp;"dni )"," ")</f>
        <v>#REF!</v>
      </c>
      <c r="F238" s="71">
        <f>IF(zgłoszenia[[#This Row],[Data wpływu wniosku]]&gt;0,zgłoszenia[[#This Row],[Data wpływu wniosku]]," ")</f>
        <v>42443</v>
      </c>
      <c r="G238" s="60">
        <f>IF(zgłoszenia[[#This Row],[Data zakończenia sprawy]]&gt;0,zgłoszenia[[#This Row],[Data zakończenia sprawy]]," ")</f>
        <v>42468</v>
      </c>
      <c r="H238" s="61" t="str">
        <f>IF(zgłoszenia[[#This Row],[Sposób zakończenia]]&gt;0,zgłoszenia[[#This Row],[Sposób zakończenia]]," ")</f>
        <v>decyzja sprzeciwu</v>
      </c>
      <c r="I238" s="77" t="e">
        <f>IF(#REF!&gt;0,#REF!,"---")</f>
        <v>#REF!</v>
      </c>
    </row>
    <row r="239" spans="1:9" ht="30" x14ac:dyDescent="0.25">
      <c r="A239" s="68" t="str">
        <f>IF(zgłoszenia[[#This Row],[ID]]&gt;0,zgłoszenia[[#This Row],[Lp.]]&amp;" "&amp;zgłoszenia[[#This Row],[ID]]&amp;"
"&amp;zgłoszenia[[#This Row],[Nr kance- laryjny]]&amp;"/P/15","---")</f>
        <v>236 AŁ
4516/P/15</v>
      </c>
      <c r="B23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ob.Mielenko; dz. Nr 21/23</v>
      </c>
      <c r="C239" s="44" t="str">
        <f>IF(zgłoszenia[[#This Row],[Rodzaj zgłoszenia]]&gt;0,zgłoszenia[[#This Row],[Rodzaj zgłoszenia]]," ")</f>
        <v>budowa obiektu - art. 29 ust. 1</v>
      </c>
      <c r="D239" s="64" t="e">
        <f>IF(#REF!&gt;0,#REF!&amp;";
"&amp;#REF!," ")</f>
        <v>#REF!</v>
      </c>
      <c r="E239" s="69" t="e">
        <f>IF(zgłoszenia[BOŚ Znak sprawy]&gt;0,zgłoszenia[BOŚ Znak sprawy]&amp;"
( "&amp;#REF!&amp;" "&amp;"dni )"," ")</f>
        <v>#REF!</v>
      </c>
      <c r="F239" s="71">
        <f>IF(zgłoszenia[[#This Row],[Data wpływu wniosku]]&gt;0,zgłoszenia[[#This Row],[Data wpływu wniosku]]," ")</f>
        <v>42443</v>
      </c>
      <c r="G239" s="60">
        <f>IF(zgłoszenia[[#This Row],[Data zakończenia sprawy]]&gt;0,zgłoszenia[[#This Row],[Data zakończenia sprawy]]," ")</f>
        <v>42450</v>
      </c>
      <c r="H239" s="61" t="str">
        <f>IF(zgłoszenia[[#This Row],[Sposób zakończenia]]&gt;0,zgłoszenia[[#This Row],[Sposób zakończenia]]," ")</f>
        <v>brak sprzeciwu - zgłoszenie skuteczne</v>
      </c>
      <c r="I239" s="77" t="e">
        <f>IF(#REF!&gt;0,#REF!,"---")</f>
        <v>#REF!</v>
      </c>
    </row>
    <row r="240" spans="1:9" ht="45" x14ac:dyDescent="0.25">
      <c r="A240" s="68" t="str">
        <f>IF(zgłoszenia[[#This Row],[ID]]&gt;0,zgłoszenia[[#This Row],[Lp.]]&amp;" "&amp;zgłoszenia[[#This Row],[ID]]&amp;"
"&amp;zgłoszenia[[#This Row],[Nr kance- laryjny]]&amp;"/P/15","---")</f>
        <v>237 AP
4551/P/15</v>
      </c>
      <c r="B24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jednorodzinnego "Dom z widokiem 3" 
gm. Mielno; ob.Sarbinowo ; dz. Nr 439/3</v>
      </c>
      <c r="C240" s="44" t="str">
        <f>IF(zgłoszenia[[#This Row],[Rodzaj zgłoszenia]]&gt;0,zgłoszenia[[#This Row],[Rodzaj zgłoszenia]]," ")</f>
        <v>jednorodzinne art.29 ust.1 pkt 1a</v>
      </c>
      <c r="D240" s="64" t="e">
        <f>IF(#REF!&gt;0,#REF!&amp;";
"&amp;#REF!," ")</f>
        <v>#REF!</v>
      </c>
      <c r="E240" s="69" t="e">
        <f>IF(zgłoszenia[BOŚ Znak sprawy]&gt;0,zgłoszenia[BOŚ Znak sprawy]&amp;"
( "&amp;#REF!&amp;" "&amp;"dni )"," ")</f>
        <v>#REF!</v>
      </c>
      <c r="F240" s="71">
        <f>IF(zgłoszenia[[#This Row],[Data wpływu wniosku]]&gt;0,zgłoszenia[[#This Row],[Data wpływu wniosku]]," ")</f>
        <v>42443</v>
      </c>
      <c r="G240" s="60">
        <f>IF(zgłoszenia[[#This Row],[Data zakończenia sprawy]]&gt;0,zgłoszenia[[#This Row],[Data zakończenia sprawy]]," ")</f>
        <v>42467</v>
      </c>
      <c r="H240" s="61" t="str">
        <f>IF(zgłoszenia[[#This Row],[Sposób zakończenia]]&gt;0,zgłoszenia[[#This Row],[Sposób zakończenia]]," ")</f>
        <v>brak sprzeciwu - zgłoszenie skuteczne</v>
      </c>
      <c r="I240" s="77" t="e">
        <f>IF(#REF!&gt;0,#REF!,"---")</f>
        <v>#REF!</v>
      </c>
    </row>
    <row r="241" spans="1:9" ht="45" x14ac:dyDescent="0.25">
      <c r="A241" s="68" t="str">
        <f>IF(zgłoszenia[[#This Row],[ID]]&gt;0,zgłoszenia[[#This Row],[Lp.]]&amp;" "&amp;zgłoszenia[[#This Row],[ID]]&amp;"
"&amp;zgłoszenia[[#This Row],[Nr kance- laryjny]]&amp;"/P/15","---")</f>
        <v>238 AS
4652/P/15</v>
      </c>
      <c r="B24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enrgetyczne 0,4 kV 
gm. Sianów; ob.Skwierzynka; dz. Nr 399/2, 399/1, 242, 148/12, 140/8, 140/3</v>
      </c>
      <c r="C241" s="44" t="str">
        <f>IF(zgłoszenia[[#This Row],[Rodzaj zgłoszenia]]&gt;0,zgłoszenia[[#This Row],[Rodzaj zgłoszenia]]," ")</f>
        <v>budowa obiektu - art. 29 ust. 1</v>
      </c>
      <c r="D241" s="64" t="e">
        <f>IF(#REF!&gt;0,#REF!&amp;";
"&amp;#REF!," ")</f>
        <v>#REF!</v>
      </c>
      <c r="E241" s="69" t="e">
        <f>IF(zgłoszenia[BOŚ Znak sprawy]&gt;0,zgłoszenia[BOŚ Znak sprawy]&amp;"
( "&amp;#REF!&amp;" "&amp;"dni )"," ")</f>
        <v>#REF!</v>
      </c>
      <c r="F241" s="71">
        <f>IF(zgłoszenia[[#This Row],[Data wpływu wniosku]]&gt;0,zgłoszenia[[#This Row],[Data wpływu wniosku]]," ")</f>
        <v>42444</v>
      </c>
      <c r="G241" s="60">
        <f>IF(zgłoszenia[[#This Row],[Data zakończenia sprawy]]&gt;0,zgłoszenia[[#This Row],[Data zakończenia sprawy]]," ")</f>
        <v>42471</v>
      </c>
      <c r="H241" s="61" t="str">
        <f>IF(zgłoszenia[[#This Row],[Sposób zakończenia]]&gt;0,zgłoszenia[[#This Row],[Sposób zakończenia]]," ")</f>
        <v>brak sprzeciwu - zgłoszenie skuteczne</v>
      </c>
      <c r="I241" s="77" t="e">
        <f>IF(#REF!&gt;0,#REF!,"---")</f>
        <v>#REF!</v>
      </c>
    </row>
    <row r="242" spans="1:9" ht="45" x14ac:dyDescent="0.25">
      <c r="A242" s="68" t="str">
        <f>IF(zgłoszenia[[#This Row],[ID]]&gt;0,zgłoszenia[[#This Row],[Lp.]]&amp;" "&amp;zgłoszenia[[#This Row],[ID]]&amp;"
"&amp;zgłoszenia[[#This Row],[Nr kance- laryjny]]&amp;"/P/15","---")</f>
        <v>239 AA
4635/P/15</v>
      </c>
      <c r="B24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altanki rekreacyjnej 
gm. Sianów; ob.Szczeglino Nowe; dz. Nr 75/10</v>
      </c>
      <c r="C242" s="44" t="str">
        <f>IF(zgłoszenia[[#This Row],[Rodzaj zgłoszenia]]&gt;0,zgłoszenia[[#This Row],[Rodzaj zgłoszenia]]," ")</f>
        <v>budowa obiektu - art. 29 ust. 1</v>
      </c>
      <c r="D242" s="64" t="e">
        <f>IF(#REF!&gt;0,#REF!&amp;";
"&amp;#REF!," ")</f>
        <v>#REF!</v>
      </c>
      <c r="E242" s="69" t="e">
        <f>IF(zgłoszenia[BOŚ Znak sprawy]&gt;0,zgłoszenia[BOŚ Znak sprawy]&amp;"
( "&amp;#REF!&amp;" "&amp;"dni )"," ")</f>
        <v>#REF!</v>
      </c>
      <c r="F242" s="71">
        <f>IF(zgłoszenia[[#This Row],[Data wpływu wniosku]]&gt;0,zgłoszenia[[#This Row],[Data wpływu wniosku]]," ")</f>
        <v>42444</v>
      </c>
      <c r="G242" s="60">
        <f>IF(zgłoszenia[[#This Row],[Data zakończenia sprawy]]&gt;0,zgłoszenia[[#This Row],[Data zakończenia sprawy]]," ")</f>
        <v>42452</v>
      </c>
      <c r="H242" s="61" t="str">
        <f>IF(zgłoszenia[[#This Row],[Sposób zakończenia]]&gt;0,zgłoszenia[[#This Row],[Sposób zakończenia]]," ")</f>
        <v>brak sprzeciwu - zgłoszenie skuteczne</v>
      </c>
      <c r="I242" s="77" t="e">
        <f>IF(#REF!&gt;0,#REF!,"---")</f>
        <v>#REF!</v>
      </c>
    </row>
    <row r="243" spans="1:9" ht="45" x14ac:dyDescent="0.25">
      <c r="A243" s="68" t="str">
        <f>IF(zgłoszenia[[#This Row],[ID]]&gt;0,zgłoszenia[[#This Row],[Lp.]]&amp;" "&amp;zgłoszenia[[#This Row],[ID]]&amp;"
"&amp;zgłoszenia[[#This Row],[Nr kance- laryjny]]&amp;"/P/15","---")</f>
        <v>240 AS
4579/P/15</v>
      </c>
      <c r="B24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energetyczne 
gm. Sianów; ob.Szczeglino; dz. Nr 206/7, 207/3, 172</v>
      </c>
      <c r="C243" s="44" t="str">
        <f>IF(zgłoszenia[[#This Row],[Rodzaj zgłoszenia]]&gt;0,zgłoszenia[[#This Row],[Rodzaj zgłoszenia]]," ")</f>
        <v>budowa obiektu - art. 29 ust. 1</v>
      </c>
      <c r="D243" s="64" t="e">
        <f>IF(#REF!&gt;0,#REF!&amp;";
"&amp;#REF!," ")</f>
        <v>#REF!</v>
      </c>
      <c r="E243" s="69" t="e">
        <f>IF(zgłoszenia[BOŚ Znak sprawy]&gt;0,zgłoszenia[BOŚ Znak sprawy]&amp;"
( "&amp;#REF!&amp;" "&amp;"dni )"," ")</f>
        <v>#REF!</v>
      </c>
      <c r="F243" s="71">
        <f>IF(zgłoszenia[[#This Row],[Data wpływu wniosku]]&gt;0,zgłoszenia[[#This Row],[Data wpływu wniosku]]," ")</f>
        <v>42444</v>
      </c>
      <c r="G243" s="60">
        <f>IF(zgłoszenia[[#This Row],[Data zakończenia sprawy]]&gt;0,zgłoszenia[[#This Row],[Data zakończenia sprawy]]," ")</f>
        <v>42465</v>
      </c>
      <c r="H243" s="61" t="str">
        <f>IF(zgłoszenia[[#This Row],[Sposób zakończenia]]&gt;0,zgłoszenia[[#This Row],[Sposób zakończenia]]," ")</f>
        <v>brak sprzeciwu - zgłoszenie skuteczne</v>
      </c>
      <c r="I243" s="77" t="e">
        <f>IF(#REF!&gt;0,#REF!,"---")</f>
        <v>#REF!</v>
      </c>
    </row>
    <row r="244" spans="1:9" ht="30" x14ac:dyDescent="0.25">
      <c r="A244" s="68" t="str">
        <f>IF(zgłoszenia[[#This Row],[ID]]&gt;0,zgłoszenia[[#This Row],[Lp.]]&amp;" "&amp;zgłoszenia[[#This Row],[ID]]&amp;"
"&amp;zgłoszenia[[#This Row],[Nr kance- laryjny]]&amp;"/P/15","---")</f>
        <v>241 KŻ
4628/P/15</v>
      </c>
      <c r="B24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indywidulanej 
gm. Mielno; ob.Gąski; dz. Nr 146/26</v>
      </c>
      <c r="C244" s="44" t="str">
        <f>IF(zgłoszenia[[#This Row],[Rodzaj zgłoszenia]]&gt;0,zgłoszenia[[#This Row],[Rodzaj zgłoszenia]]," ")</f>
        <v>budowa obiektu - art. 29 ust. 1</v>
      </c>
      <c r="D244" s="64" t="e">
        <f>IF(#REF!&gt;0,#REF!&amp;";
"&amp;#REF!," ")</f>
        <v>#REF!</v>
      </c>
      <c r="E244" s="69" t="e">
        <f>IF(zgłoszenia[BOŚ Znak sprawy]&gt;0,zgłoszenia[BOŚ Znak sprawy]&amp;"
( "&amp;#REF!&amp;" "&amp;"dni )"," ")</f>
        <v>#REF!</v>
      </c>
      <c r="F244" s="71">
        <f>IF(zgłoszenia[[#This Row],[Data wpływu wniosku]]&gt;0,zgłoszenia[[#This Row],[Data wpływu wniosku]]," ")</f>
        <v>42444</v>
      </c>
      <c r="G244" s="60">
        <f>IF(zgłoszenia[[#This Row],[Data zakończenia sprawy]]&gt;0,zgłoszenia[[#This Row],[Data zakończenia sprawy]]," ")</f>
        <v>42496</v>
      </c>
      <c r="H244" s="61" t="str">
        <f>IF(zgłoszenia[[#This Row],[Sposób zakończenia]]&gt;0,zgłoszenia[[#This Row],[Sposób zakończenia]]," ")</f>
        <v>decyzja sprzeciwu</v>
      </c>
      <c r="I244" s="77" t="e">
        <f>IF(#REF!&gt;0,#REF!,"---")</f>
        <v>#REF!</v>
      </c>
    </row>
    <row r="245" spans="1:9" ht="30" x14ac:dyDescent="0.25">
      <c r="A245" s="68" t="str">
        <f>IF(zgłoszenia[[#This Row],[ID]]&gt;0,zgłoszenia[[#This Row],[Lp.]]&amp;" "&amp;zgłoszenia[[#This Row],[ID]]&amp;"
"&amp;zgłoszenia[[#This Row],[Nr kance- laryjny]]&amp;"/P/15","---")</f>
        <v>242 AS
4643/P/15</v>
      </c>
      <c r="B24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dróg 
gm. Sianów; ob.Sianów; dz. Nr 235, 285/1</v>
      </c>
      <c r="C245" s="44" t="str">
        <f>IF(zgłoszenia[[#This Row],[Rodzaj zgłoszenia]]&gt;0,zgłoszenia[[#This Row],[Rodzaj zgłoszenia]]," ")</f>
        <v>budowa obiektu - art. 29 ust. 1</v>
      </c>
      <c r="D245" s="64" t="e">
        <f>IF(#REF!&gt;0,#REF!&amp;";
"&amp;#REF!," ")</f>
        <v>#REF!</v>
      </c>
      <c r="E245" s="69" t="e">
        <f>IF(zgłoszenia[BOŚ Znak sprawy]&gt;0,zgłoszenia[BOŚ Znak sprawy]&amp;"
( "&amp;#REF!&amp;" "&amp;"dni )"," ")</f>
        <v>#REF!</v>
      </c>
      <c r="F245" s="71">
        <f>IF(zgłoszenia[[#This Row],[Data wpływu wniosku]]&gt;0,zgłoszenia[[#This Row],[Data wpływu wniosku]]," ")</f>
        <v>42444</v>
      </c>
      <c r="G245" s="60">
        <f>IF(zgłoszenia[[#This Row],[Data zakończenia sprawy]]&gt;0,zgłoszenia[[#This Row],[Data zakończenia sprawy]]," ")</f>
        <v>42467</v>
      </c>
      <c r="H245" s="61" t="str">
        <f>IF(zgłoszenia[[#This Row],[Sposób zakończenia]]&gt;0,zgłoszenia[[#This Row],[Sposób zakończenia]]," ")</f>
        <v>brak sprzeciwu - zgłoszenie skuteczne</v>
      </c>
      <c r="I245" s="77" t="e">
        <f>IF(#REF!&gt;0,#REF!,"---")</f>
        <v>#REF!</v>
      </c>
    </row>
    <row r="246" spans="1:9" ht="30" x14ac:dyDescent="0.25">
      <c r="A246" s="68" t="str">
        <f>IF(zgłoszenia[[#This Row],[ID]]&gt;0,zgłoszenia[[#This Row],[Lp.]]&amp;" "&amp;zgłoszenia[[#This Row],[ID]]&amp;"
"&amp;zgłoszenia[[#This Row],[Nr kance- laryjny]]&amp;"/P/15","---")</f>
        <v>243 AA
4651/P/15</v>
      </c>
      <c r="B24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budynku magazynowego 
gm. Bobolice; ob.Kurowo; dz. Nr 92/8</v>
      </c>
      <c r="C246" s="44" t="str">
        <f>IF(zgłoszenia[[#This Row],[Rodzaj zgłoszenia]]&gt;0,zgłoszenia[[#This Row],[Rodzaj zgłoszenia]]," ")</f>
        <v>budowa obiektu - art. 29 ust. 1</v>
      </c>
      <c r="D246" s="64" t="e">
        <f>IF(#REF!&gt;0,#REF!&amp;";
"&amp;#REF!," ")</f>
        <v>#REF!</v>
      </c>
      <c r="E246" s="69" t="e">
        <f>IF(zgłoszenia[BOŚ Znak sprawy]&gt;0,zgłoszenia[BOŚ Znak sprawy]&amp;"
( "&amp;#REF!&amp;" "&amp;"dni )"," ")</f>
        <v>#REF!</v>
      </c>
      <c r="F246" s="71">
        <f>IF(zgłoszenia[[#This Row],[Data wpływu wniosku]]&gt;0,zgłoszenia[[#This Row],[Data wpływu wniosku]]," ")</f>
        <v>42444</v>
      </c>
      <c r="G246" s="60">
        <f>IF(zgłoszenia[[#This Row],[Data zakończenia sprawy]]&gt;0,zgłoszenia[[#This Row],[Data zakończenia sprawy]]," ")</f>
        <v>42452</v>
      </c>
      <c r="H246" s="61" t="str">
        <f>IF(zgłoszenia[[#This Row],[Sposób zakończenia]]&gt;0,zgłoszenia[[#This Row],[Sposób zakończenia]]," ")</f>
        <v>brak sprzeciwu - zgłoszenie skuteczne</v>
      </c>
      <c r="I246" s="77" t="e">
        <f>IF(#REF!&gt;0,#REF!,"---")</f>
        <v>#REF!</v>
      </c>
    </row>
    <row r="247" spans="1:9" ht="45" x14ac:dyDescent="0.25">
      <c r="A247" s="68" t="str">
        <f>IF(zgłoszenia[[#This Row],[ID]]&gt;0,zgłoszenia[[#This Row],[Lp.]]&amp;" "&amp;zgłoszenia[[#This Row],[ID]]&amp;"
"&amp;zgłoszenia[[#This Row],[Nr kance- laryjny]]&amp;"/P/15","---")</f>
        <v>244 AS
4645/P/15</v>
      </c>
      <c r="B24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drogi, ul. Łubuszan 
gm. Sianów; ob.Sianów; dz. Nr 933,972/2, 973</v>
      </c>
      <c r="C247" s="44" t="str">
        <f>IF(zgłoszenia[[#This Row],[Rodzaj zgłoszenia]]&gt;0,zgłoszenia[[#This Row],[Rodzaj zgłoszenia]]," ")</f>
        <v>budowa obiektu - art. 29 ust. 1</v>
      </c>
      <c r="D247" s="64" t="e">
        <f>IF(#REF!&gt;0,#REF!&amp;";
"&amp;#REF!," ")</f>
        <v>#REF!</v>
      </c>
      <c r="E247" s="69" t="e">
        <f>IF(zgłoszenia[BOŚ Znak sprawy]&gt;0,zgłoszenia[BOŚ Znak sprawy]&amp;"
( "&amp;#REF!&amp;" "&amp;"dni )"," ")</f>
        <v>#REF!</v>
      </c>
      <c r="F247" s="82">
        <f>IF(zgłoszenia[[#This Row],[Data wpływu wniosku]]&gt;0,zgłoszenia[[#This Row],[Data wpływu wniosku]]," ")</f>
        <v>42444</v>
      </c>
      <c r="G247" s="60">
        <f>IF(zgłoszenia[[#This Row],[Data zakończenia sprawy]]&gt;0,zgłoszenia[[#This Row],[Data zakończenia sprawy]]," ")</f>
        <v>42475</v>
      </c>
      <c r="H247" s="61" t="str">
        <f>IF(zgłoszenia[[#This Row],[Sposób zakończenia]]&gt;0,zgłoszenia[[#This Row],[Sposób zakończenia]]," ")</f>
        <v>brak sprzeciwu - zgłoszenie skuteczne</v>
      </c>
      <c r="I247" s="77" t="e">
        <f>IF(#REF!&gt;0,#REF!,"---")</f>
        <v>#REF!</v>
      </c>
    </row>
    <row r="248" spans="1:9" ht="45" x14ac:dyDescent="0.25">
      <c r="A248" s="68" t="str">
        <f>IF(zgłoszenia[[#This Row],[ID]]&gt;0,zgłoszenia[[#This Row],[Lp.]]&amp;" "&amp;zgłoszenia[[#This Row],[ID]]&amp;"
"&amp;zgłoszenia[[#This Row],[Nr kance- laryjny]]&amp;"/P/15","---")</f>
        <v>245 AS
4642/P/15</v>
      </c>
      <c r="B24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w Sianowie - ul. Miła 
gm. Sianów; ob.Sianów; dz. Nr 980, 979, 735, 736</v>
      </c>
      <c r="C248" s="44" t="str">
        <f>IF(zgłoszenia[[#This Row],[Rodzaj zgłoszenia]]&gt;0,zgłoszenia[[#This Row],[Rodzaj zgłoszenia]]," ")</f>
        <v>budowa obiektu - art. 29 ust. 1</v>
      </c>
      <c r="D248" s="64" t="e">
        <f>IF(#REF!&gt;0,#REF!&amp;";
"&amp;#REF!," ")</f>
        <v>#REF!</v>
      </c>
      <c r="E248" s="69" t="e">
        <f>IF(zgłoszenia[BOŚ Znak sprawy]&gt;0,zgłoszenia[BOŚ Znak sprawy]&amp;"
( "&amp;#REF!&amp;" "&amp;"dni )"," ")</f>
        <v>#REF!</v>
      </c>
      <c r="F248" s="82">
        <f>IF(zgłoszenia[[#This Row],[Data wpływu wniosku]]&gt;0,zgłoszenia[[#This Row],[Data wpływu wniosku]]," ")</f>
        <v>42444</v>
      </c>
      <c r="G248" s="60">
        <f>IF(zgłoszenia[[#This Row],[Data zakończenia sprawy]]&gt;0,zgłoszenia[[#This Row],[Data zakończenia sprawy]]," ")</f>
        <v>42465</v>
      </c>
      <c r="H248" s="61" t="str">
        <f>IF(zgłoszenia[[#This Row],[Sposób zakończenia]]&gt;0,zgłoszenia[[#This Row],[Sposób zakończenia]]," ")</f>
        <v>brak sprzeciwu - zgłoszenie skuteczne</v>
      </c>
      <c r="I248" s="77" t="e">
        <f>IF(#REF!&gt;0,#REF!,"---")</f>
        <v>#REF!</v>
      </c>
    </row>
    <row r="249" spans="1:9" ht="30" x14ac:dyDescent="0.25">
      <c r="A249" s="68" t="str">
        <f>IF(zgłoszenia[[#This Row],[ID]]&gt;0,zgłoszenia[[#This Row],[Lp.]]&amp;" "&amp;zgłoszenia[[#This Row],[ID]]&amp;"
"&amp;zgłoszenia[[#This Row],[Nr kance- laryjny]]&amp;"/P/15","---")</f>
        <v>246 AŁ
4560/P/15</v>
      </c>
      <c r="B24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wewnętrznej 
gm. Świeszyno; ob.Chałupy; dz. Nr 704/2</v>
      </c>
      <c r="C249" s="44" t="str">
        <f>IF(zgłoszenia[[#This Row],[Rodzaj zgłoszenia]]&gt;0,zgłoszenia[[#This Row],[Rodzaj zgłoszenia]]," ")</f>
        <v>budowa obiektu - art. 29 ust. 1</v>
      </c>
      <c r="D249" s="64" t="e">
        <f>IF(#REF!&gt;0,#REF!&amp;";
"&amp;#REF!," ")</f>
        <v>#REF!</v>
      </c>
      <c r="E249" s="69" t="e">
        <f>IF(zgłoszenia[BOŚ Znak sprawy]&gt;0,zgłoszenia[BOŚ Znak sprawy]&amp;"
( "&amp;#REF!&amp;" "&amp;"dni )"," ")</f>
        <v>#REF!</v>
      </c>
      <c r="F249" s="82">
        <f>IF(zgłoszenia[[#This Row],[Data wpływu wniosku]]&gt;0,zgłoszenia[[#This Row],[Data wpływu wniosku]]," ")</f>
        <v>42444</v>
      </c>
      <c r="G249" s="60">
        <f>IF(zgłoszenia[[#This Row],[Data zakończenia sprawy]]&gt;0,zgłoszenia[[#This Row],[Data zakończenia sprawy]]," ")</f>
        <v>42450</v>
      </c>
      <c r="H249" s="61" t="str">
        <f>IF(zgłoszenia[[#This Row],[Sposób zakończenia]]&gt;0,zgłoszenia[[#This Row],[Sposób zakończenia]]," ")</f>
        <v>brak sprzeciwu - zgłoszenie skuteczne</v>
      </c>
      <c r="I249" s="77" t="e">
        <f>IF(#REF!&gt;0,#REF!,"---")</f>
        <v>#REF!</v>
      </c>
    </row>
    <row r="250" spans="1:9" ht="30" x14ac:dyDescent="0.25">
      <c r="A250" s="68" t="str">
        <f>IF(zgłoszenia[[#This Row],[ID]]&gt;0,zgłoszenia[[#This Row],[Lp.]]&amp;" "&amp;zgłoszenia[[#This Row],[ID]]&amp;"
"&amp;zgłoszenia[[#This Row],[Nr kance- laryjny]]&amp;"/P/15","---")</f>
        <v>247 MS
4647/P/15</v>
      </c>
      <c r="B25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elektroenergetycznej 0,4 kV 
gm. Będzino; ob.Pleśna; dz. Nr 45, 23/6</v>
      </c>
      <c r="C250" s="44" t="str">
        <f>IF(zgłoszenia[[#This Row],[Rodzaj zgłoszenia]]&gt;0,zgłoszenia[[#This Row],[Rodzaj zgłoszenia]]," ")</f>
        <v>budowa obiektu - art. 29 ust. 1</v>
      </c>
      <c r="D250" s="64" t="e">
        <f>IF(#REF!&gt;0,#REF!&amp;";
"&amp;#REF!," ")</f>
        <v>#REF!</v>
      </c>
      <c r="E250" s="69" t="e">
        <f>IF(zgłoszenia[BOŚ Znak sprawy]&gt;0,zgłoszenia[BOŚ Znak sprawy]&amp;"
( "&amp;#REF!&amp;" "&amp;"dni )"," ")</f>
        <v>#REF!</v>
      </c>
      <c r="F250" s="82">
        <f>IF(zgłoszenia[[#This Row],[Data wpływu wniosku]]&gt;0,zgłoszenia[[#This Row],[Data wpływu wniosku]]," ")</f>
        <v>42444</v>
      </c>
      <c r="G250" s="60">
        <f>IF(zgłoszenia[[#This Row],[Data zakończenia sprawy]]&gt;0,zgłoszenia[[#This Row],[Data zakończenia sprawy]]," ")</f>
        <v>42466</v>
      </c>
      <c r="H250" s="61" t="str">
        <f>IF(zgłoszenia[[#This Row],[Sposób zakończenia]]&gt;0,zgłoszenia[[#This Row],[Sposób zakończenia]]," ")</f>
        <v>decyzja umorzenie</v>
      </c>
      <c r="I250" s="77" t="e">
        <f>IF(#REF!&gt;0,#REF!,"---")</f>
        <v>#REF!</v>
      </c>
    </row>
    <row r="251" spans="1:9" ht="45" x14ac:dyDescent="0.25">
      <c r="A251" s="68" t="str">
        <f>IF(zgłoszenia[[#This Row],[ID]]&gt;0,zgłoszenia[[#This Row],[Lp.]]&amp;" "&amp;zgłoszenia[[#This Row],[ID]]&amp;"
"&amp;zgłoszenia[[#This Row],[Nr kance- laryjny]]&amp;"/P/15","---")</f>
        <v>248 AP
4648/P/16/P/15</v>
      </c>
      <c r="B25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wodociagowej 
gm. Mielno; ob.Chłopy; dz. Nr 107/7, 74</v>
      </c>
      <c r="C251" s="44" t="str">
        <f>IF(zgłoszenia[[#This Row],[Rodzaj zgłoszenia]]&gt;0,zgłoszenia[[#This Row],[Rodzaj zgłoszenia]]," ")</f>
        <v>sieci art.29 ust.1 pkt 19a</v>
      </c>
      <c r="D251" s="64" t="e">
        <f>IF(#REF!&gt;0,#REF!&amp;";
"&amp;#REF!," ")</f>
        <v>#REF!</v>
      </c>
      <c r="E251" s="69" t="e">
        <f>IF(zgłoszenia[BOŚ Znak sprawy]&gt;0,zgłoszenia[BOŚ Znak sprawy]&amp;"
( "&amp;#REF!&amp;" "&amp;"dni )"," ")</f>
        <v>#REF!</v>
      </c>
      <c r="F251" s="82">
        <f>IF(zgłoszenia[[#This Row],[Data wpływu wniosku]]&gt;0,zgłoszenia[[#This Row],[Data wpływu wniosku]]," ")</f>
        <v>42444</v>
      </c>
      <c r="G251" s="60">
        <f>IF(zgłoszenia[[#This Row],[Data zakończenia sprawy]]&gt;0,zgłoszenia[[#This Row],[Data zakończenia sprawy]]," ")</f>
        <v>42460</v>
      </c>
      <c r="H251" s="61" t="str">
        <f>IF(zgłoszenia[[#This Row],[Sposób zakończenia]]&gt;0,zgłoszenia[[#This Row],[Sposób zakończenia]]," ")</f>
        <v>brak sprzeciwu - zgłoszenie skuteczne</v>
      </c>
      <c r="I251" s="77" t="e">
        <f>IF(#REF!&gt;0,#REF!,"---")</f>
        <v>#REF!</v>
      </c>
    </row>
    <row r="252" spans="1:9" ht="60" x14ac:dyDescent="0.25">
      <c r="A252" s="68" t="str">
        <f>IF(zgłoszenia[[#This Row],[ID]]&gt;0,zgłoszenia[[#This Row],[Lp.]]&amp;" "&amp;zgłoszenia[[#This Row],[ID]]&amp;"
"&amp;zgłoszenia[[#This Row],[Nr kance- laryjny]]&amp;"/P/15","---")</f>
        <v>249 SR
4636/P/15</v>
      </c>
      <c r="B25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sieci wodociągowej, przyłacza wod-kan 
gm. Biesiekierz; ob.Gniazdowo; dz. Nr 59/2, 61/1</v>
      </c>
      <c r="C252" s="44" t="str">
        <f>IF(zgłoszenia[[#This Row],[Rodzaj zgłoszenia]]&gt;0,zgłoszenia[[#This Row],[Rodzaj zgłoszenia]]," ")</f>
        <v>sieci art.29 ust.1 pkt 19a</v>
      </c>
      <c r="D252" s="64" t="e">
        <f>IF(#REF!&gt;0,#REF!&amp;";
"&amp;#REF!," ")</f>
        <v>#REF!</v>
      </c>
      <c r="E252" s="69" t="e">
        <f>IF(zgłoszenia[BOŚ Znak sprawy]&gt;0,zgłoszenia[BOŚ Znak sprawy]&amp;"
( "&amp;#REF!&amp;" "&amp;"dni )"," ")</f>
        <v>#REF!</v>
      </c>
      <c r="F252" s="82">
        <f>IF(zgłoszenia[[#This Row],[Data wpływu wniosku]]&gt;0,zgłoszenia[[#This Row],[Data wpływu wniosku]]," ")</f>
        <v>42444</v>
      </c>
      <c r="G252" s="60">
        <f>IF(zgłoszenia[[#This Row],[Data zakończenia sprawy]]&gt;0,zgłoszenia[[#This Row],[Data zakończenia sprawy]]," ")</f>
        <v>42458</v>
      </c>
      <c r="H252" s="61" t="str">
        <f>IF(zgłoszenia[[#This Row],[Sposób zakończenia]]&gt;0,zgłoszenia[[#This Row],[Sposób zakończenia]]," ")</f>
        <v>brak sprzeciwu - zgłoszenie skuteczne</v>
      </c>
      <c r="I252" s="77" t="e">
        <f>IF(#REF!&gt;0,#REF!,"---")</f>
        <v>#REF!</v>
      </c>
    </row>
    <row r="253" spans="1:9" ht="30" x14ac:dyDescent="0.25">
      <c r="A253" s="68" t="str">
        <f>IF(zgłoszenia[[#This Row],[ID]]&gt;0,zgłoszenia[[#This Row],[Lp.]]&amp;" "&amp;zgłoszenia[[#This Row],[ID]]&amp;"
"&amp;zgłoszenia[[#This Row],[Nr kance- laryjny]]&amp;"/P/15","---")</f>
        <v>250 SR
4411/P/15</v>
      </c>
      <c r="B25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Manowo; ob.Manowo; dz. Nr 231/7</v>
      </c>
      <c r="C253" s="44" t="str">
        <f>IF(zgłoszenia[[#This Row],[Rodzaj zgłoszenia]]&gt;0,zgłoszenia[[#This Row],[Rodzaj zgłoszenia]]," ")</f>
        <v>jednorodzinne art.29 ust.1 pkt 1a</v>
      </c>
      <c r="D253" s="64" t="e">
        <f>IF(#REF!&gt;0,#REF!&amp;";
"&amp;#REF!," ")</f>
        <v>#REF!</v>
      </c>
      <c r="E253" s="69" t="e">
        <f>IF(zgłoszenia[BOŚ Znak sprawy]&gt;0,zgłoszenia[BOŚ Znak sprawy]&amp;"
( "&amp;#REF!&amp;" "&amp;"dni )"," ")</f>
        <v>#REF!</v>
      </c>
      <c r="F253" s="82">
        <f>IF(zgłoszenia[[#This Row],[Data wpływu wniosku]]&gt;0,zgłoszenia[[#This Row],[Data wpływu wniosku]]," ")</f>
        <v>42440</v>
      </c>
      <c r="G253" s="60">
        <f>IF(zgłoszenia[[#This Row],[Data zakończenia sprawy]]&gt;0,zgłoszenia[[#This Row],[Data zakończenia sprawy]]," ")</f>
        <v>42471</v>
      </c>
      <c r="H253" s="61" t="str">
        <f>IF(zgłoszenia[[#This Row],[Sposób zakończenia]]&gt;0,zgłoszenia[[#This Row],[Sposób zakończenia]]," ")</f>
        <v>brak sprzeciwu - zgłoszenie skuteczne</v>
      </c>
      <c r="I253" s="77" t="e">
        <f>IF(#REF!&gt;0,#REF!,"---")</f>
        <v>#REF!</v>
      </c>
    </row>
    <row r="254" spans="1:9" ht="45" x14ac:dyDescent="0.25">
      <c r="A254" s="68" t="str">
        <f>IF(zgłoszenia[[#This Row],[ID]]&gt;0,zgłoszenia[[#This Row],[Lp.]]&amp;" "&amp;zgłoszenia[[#This Row],[ID]]&amp;"
"&amp;zgłoszenia[[#This Row],[Nr kance- laryjny]]&amp;"/P/15","---")</f>
        <v>251 AŁ
4646/P/15</v>
      </c>
      <c r="B25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uzytkowania 
gm. Świeszyno; ob.Świeszyno; dz. Nr 313/33</v>
      </c>
      <c r="C254" s="44" t="str">
        <f>IF(zgłoszenia[[#This Row],[Rodzaj zgłoszenia]]&gt;0,zgłoszenia[[#This Row],[Rodzaj zgłoszenia]]," ")</f>
        <v>zmiana sposobu użytkowania - atr. 71</v>
      </c>
      <c r="D254" s="64" t="e">
        <f>IF(#REF!&gt;0,#REF!&amp;";
"&amp;#REF!," ")</f>
        <v>#REF!</v>
      </c>
      <c r="E254" s="69" t="e">
        <f>IF(zgłoszenia[BOŚ Znak sprawy]&gt;0,zgłoszenia[BOŚ Znak sprawy]&amp;"
( "&amp;#REF!&amp;" "&amp;"dni )"," ")</f>
        <v>#REF!</v>
      </c>
      <c r="F254" s="82">
        <f>IF(zgłoszenia[[#This Row],[Data wpływu wniosku]]&gt;0,zgłoszenia[[#This Row],[Data wpływu wniosku]]," ")</f>
        <v>42444</v>
      </c>
      <c r="G254" s="60">
        <f>IF(zgłoszenia[[#This Row],[Data zakończenia sprawy]]&gt;0,zgłoszenia[[#This Row],[Data zakończenia sprawy]]," ")</f>
        <v>42474</v>
      </c>
      <c r="H254" s="61" t="str">
        <f>IF(zgłoszenia[[#This Row],[Sposób zakończenia]]&gt;0,zgłoszenia[[#This Row],[Sposób zakończenia]]," ")</f>
        <v>brak sprzeciwu - zgłoszenie skuteczne</v>
      </c>
      <c r="I254" s="77" t="e">
        <f>IF(#REF!&gt;0,#REF!,"---")</f>
        <v>#REF!</v>
      </c>
    </row>
    <row r="255" spans="1:9" ht="45" x14ac:dyDescent="0.25">
      <c r="A255" s="68" t="str">
        <f>IF(zgłoszenia[[#This Row],[ID]]&gt;0,zgłoszenia[[#This Row],[Lp.]]&amp;" "&amp;zgłoszenia[[#This Row],[ID]]&amp;"
"&amp;zgłoszenia[[#This Row],[Nr kance- laryjny]]&amp;"/P/15","---")</f>
        <v>252 AA
4706/P/16/P/15</v>
      </c>
      <c r="B25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wiaty zawierającej pokrycie dachowe z azbestu  
gm. Sianów; ob.Węgorzewo ; dz. Nr 154/2</v>
      </c>
      <c r="C255" s="44" t="str">
        <f>IF(zgłoszenia[[#This Row],[Rodzaj zgłoszenia]]&gt;0,zgłoszenia[[#This Row],[Rodzaj zgłoszenia]]," ")</f>
        <v>rozbiórka obiektu - art. 31</v>
      </c>
      <c r="D255" s="64" t="e">
        <f>IF(#REF!&gt;0,#REF!&amp;";
"&amp;#REF!," ")</f>
        <v>#REF!</v>
      </c>
      <c r="E255" s="69" t="e">
        <f>IF(zgłoszenia[BOŚ Znak sprawy]&gt;0,zgłoszenia[BOŚ Znak sprawy]&amp;"
( "&amp;#REF!&amp;" "&amp;"dni )"," ")</f>
        <v>#REF!</v>
      </c>
      <c r="F255" s="82">
        <f>IF(zgłoszenia[[#This Row],[Data wpływu wniosku]]&gt;0,zgłoszenia[[#This Row],[Data wpływu wniosku]]," ")</f>
        <v>42445</v>
      </c>
      <c r="G255" s="60">
        <f>IF(zgłoszenia[[#This Row],[Data zakończenia sprawy]]&gt;0,zgłoszenia[[#This Row],[Data zakończenia sprawy]]," ")</f>
        <v>42468</v>
      </c>
      <c r="H255" s="61" t="str">
        <f>IF(zgłoszenia[[#This Row],[Sposób zakończenia]]&gt;0,zgłoszenia[[#This Row],[Sposób zakończenia]]," ")</f>
        <v>brak sprzeciwu - zgłoszenie skuteczne</v>
      </c>
      <c r="I255" s="77" t="e">
        <f>IF(#REF!&gt;0,#REF!,"---")</f>
        <v>#REF!</v>
      </c>
    </row>
    <row r="256" spans="1:9" ht="45" x14ac:dyDescent="0.25">
      <c r="A256" s="68" t="str">
        <f>IF(zgłoszenia[[#This Row],[ID]]&gt;0,zgłoszenia[[#This Row],[Lp.]]&amp;" "&amp;zgłoszenia[[#This Row],[ID]]&amp;"
"&amp;zgłoszenia[[#This Row],[Nr kance- laryjny]]&amp;"/P/15","---")</f>
        <v>253 MS
4312/P/16/P/15</v>
      </c>
      <c r="B25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Będzino; ob.Mścice; dz. Nr 727/15</v>
      </c>
      <c r="C256" s="44" t="str">
        <f>IF(zgłoszenia[[#This Row],[Rodzaj zgłoszenia]]&gt;0,zgłoszenia[[#This Row],[Rodzaj zgłoszenia]]," ")</f>
        <v>jednorodzinne art.29 ust.1 pkt 1a</v>
      </c>
      <c r="D256" s="64" t="e">
        <f>IF(#REF!&gt;0,#REF!&amp;";
"&amp;#REF!," ")</f>
        <v>#REF!</v>
      </c>
      <c r="E256" s="69" t="e">
        <f>IF(zgłoszenia[BOŚ Znak sprawy]&gt;0,zgłoszenia[BOŚ Znak sprawy]&amp;"
( "&amp;#REF!&amp;" "&amp;"dni )"," ")</f>
        <v>#REF!</v>
      </c>
      <c r="F256" s="82">
        <f>IF(zgłoszenia[[#This Row],[Data wpływu wniosku]]&gt;0,zgłoszenia[[#This Row],[Data wpływu wniosku]]," ")</f>
        <v>42439</v>
      </c>
      <c r="G256" s="60">
        <f>IF(zgłoszenia[[#This Row],[Data zakończenia sprawy]]&gt;0,zgłoszenia[[#This Row],[Data zakończenia sprawy]]," ")</f>
        <v>42468</v>
      </c>
      <c r="H256" s="61" t="str">
        <f>IF(zgłoszenia[[#This Row],[Sposób zakończenia]]&gt;0,zgłoszenia[[#This Row],[Sposób zakończenia]]," ")</f>
        <v>brak sprzeciwu - zgłoszenie skuteczne</v>
      </c>
      <c r="I256" s="77" t="e">
        <f>IF(#REF!&gt;0,#REF!,"---")</f>
        <v>#REF!</v>
      </c>
    </row>
    <row r="257" spans="1:9" ht="45" x14ac:dyDescent="0.25">
      <c r="A257" s="68" t="str">
        <f>IF(zgłoszenia[[#This Row],[ID]]&gt;0,zgłoszenia[[#This Row],[Lp.]]&amp;" "&amp;zgłoszenia[[#This Row],[ID]]&amp;"
"&amp;zgłoszenia[[#This Row],[Nr kance- laryjny]]&amp;"/P/15","---")</f>
        <v>254 SR
4749/P/16/P/15</v>
      </c>
      <c r="B25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wolnostojąca altana  
gm. Mielno; ob.Sarbinowo; dz. Nr 238/4</v>
      </c>
      <c r="C257" s="44" t="str">
        <f>IF(zgłoszenia[[#This Row],[Rodzaj zgłoszenia]]&gt;0,zgłoszenia[[#This Row],[Rodzaj zgłoszenia]]," ")</f>
        <v>budowa obiektu - art. 29 ust. 1</v>
      </c>
      <c r="D257" s="64" t="e">
        <f>IF(#REF!&gt;0,#REF!&amp;";
"&amp;#REF!," ")</f>
        <v>#REF!</v>
      </c>
      <c r="E257" s="69" t="e">
        <f>IF(zgłoszenia[BOŚ Znak sprawy]&gt;0,zgłoszenia[BOŚ Znak sprawy]&amp;"
( "&amp;#REF!&amp;" "&amp;"dni )"," ")</f>
        <v>#REF!</v>
      </c>
      <c r="F257" s="82">
        <f>IF(zgłoszenia[[#This Row],[Data wpływu wniosku]]&gt;0,zgłoszenia[[#This Row],[Data wpływu wniosku]]," ")</f>
        <v>42445</v>
      </c>
      <c r="G257" s="60">
        <f>IF(zgłoszenia[[#This Row],[Data zakończenia sprawy]]&gt;0,zgłoszenia[[#This Row],[Data zakończenia sprawy]]," ")</f>
        <v>42464</v>
      </c>
      <c r="H257" s="61" t="str">
        <f>IF(zgłoszenia[[#This Row],[Sposób zakończenia]]&gt;0,zgłoszenia[[#This Row],[Sposób zakończenia]]," ")</f>
        <v>decyzja sprzeciwu</v>
      </c>
      <c r="I257" s="77" t="e">
        <f>IF(#REF!&gt;0,#REF!,"---")</f>
        <v>#REF!</v>
      </c>
    </row>
    <row r="258" spans="1:9" ht="30" x14ac:dyDescent="0.25">
      <c r="A258" s="68" t="str">
        <f>IF(zgłoszenia[[#This Row],[ID]]&gt;0,zgłoszenia[[#This Row],[Lp.]]&amp;" "&amp;zgłoszenia[[#This Row],[ID]]&amp;"
"&amp;zgłoszenia[[#This Row],[Nr kance- laryjny]]&amp;"/P/15","---")</f>
        <v>255 AŁ
4712/P/15</v>
      </c>
      <c r="B25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postawienie reklamy świetlnej 
gm. Świeszyno; ob.Świeszyno; dz. Nr 204/8</v>
      </c>
      <c r="C258" s="44" t="str">
        <f>IF(zgłoszenia[[#This Row],[Rodzaj zgłoszenia]]&gt;0,zgłoszenia[[#This Row],[Rodzaj zgłoszenia]]," ")</f>
        <v>budowa obiektu - art. 29 ust. 1</v>
      </c>
      <c r="D258" s="64" t="e">
        <f>IF(#REF!&gt;0,#REF!&amp;";
"&amp;#REF!," ")</f>
        <v>#REF!</v>
      </c>
      <c r="E258" s="69" t="e">
        <f>IF(zgłoszenia[BOŚ Znak sprawy]&gt;0,zgłoszenia[BOŚ Znak sprawy]&amp;"
( "&amp;#REF!&amp;" "&amp;"dni )"," ")</f>
        <v>#REF!</v>
      </c>
      <c r="F258" s="82">
        <f>IF(zgłoszenia[[#This Row],[Data wpływu wniosku]]&gt;0,zgłoszenia[[#This Row],[Data wpływu wniosku]]," ")</f>
        <v>42445</v>
      </c>
      <c r="G258" s="60">
        <f>IF(zgłoszenia[[#This Row],[Data zakończenia sprawy]]&gt;0,zgłoszenia[[#This Row],[Data zakończenia sprawy]]," ")</f>
        <v>42460</v>
      </c>
      <c r="H258" s="61" t="str">
        <f>IF(zgłoszenia[[#This Row],[Sposób zakończenia]]&gt;0,zgłoszenia[[#This Row],[Sposób zakończenia]]," ")</f>
        <v>brak sprzeciwu - zgłoszenie skuteczne</v>
      </c>
      <c r="I258" s="77" t="e">
        <f>IF(#REF!&gt;0,#REF!,"---")</f>
        <v>#REF!</v>
      </c>
    </row>
    <row r="259" spans="1:9" ht="75" x14ac:dyDescent="0.25">
      <c r="A259" s="68" t="str">
        <f>IF(zgłoszenia[[#This Row],[ID]]&gt;0,zgłoszenia[[#This Row],[Lp.]]&amp;" "&amp;zgłoszenia[[#This Row],[ID]]&amp;"
"&amp;zgłoszenia[[#This Row],[Nr kance- laryjny]]&amp;"/P/15","---")</f>
        <v>256 AS
4687/P/15</v>
      </c>
      <c r="B25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i remont dróg powiatowych 
gm. Sianów; ob.Mielenko, Dobrzyca, Świeszyno, Dunowo, Dąbrowa, Karnieszewice…; dz. Nr 183, 433, 118, 147/1, 74/1, 351/1…</v>
      </c>
      <c r="C259" s="44" t="str">
        <f>IF(zgłoszenia[[#This Row],[Rodzaj zgłoszenia]]&gt;0,zgłoszenia[[#This Row],[Rodzaj zgłoszenia]]," ")</f>
        <v>budowa obiektu - art. 29 ust. 1</v>
      </c>
      <c r="D259" s="64" t="e">
        <f>IF(#REF!&gt;0,#REF!&amp;";
"&amp;#REF!," ")</f>
        <v>#REF!</v>
      </c>
      <c r="E259" s="69" t="e">
        <f>IF(zgłoszenia[BOŚ Znak sprawy]&gt;0,zgłoszenia[BOŚ Znak sprawy]&amp;"
( "&amp;#REF!&amp;" "&amp;"dni )"," ")</f>
        <v>#REF!</v>
      </c>
      <c r="F259" s="82">
        <f>IF(zgłoszenia[[#This Row],[Data wpływu wniosku]]&gt;0,zgłoszenia[[#This Row],[Data wpływu wniosku]]," ")</f>
        <v>42445</v>
      </c>
      <c r="G259" s="60">
        <f>IF(zgłoszenia[[#This Row],[Data zakończenia sprawy]]&gt;0,zgłoszenia[[#This Row],[Data zakończenia sprawy]]," ")</f>
        <v>42474</v>
      </c>
      <c r="H259" s="61" t="str">
        <f>IF(zgłoszenia[[#This Row],[Sposób zakończenia]]&gt;0,zgłoszenia[[#This Row],[Sposób zakończenia]]," ")</f>
        <v>brak sprzeciwu - zgłoszenie skuteczne</v>
      </c>
      <c r="I259" s="77" t="e">
        <f>IF(#REF!&gt;0,#REF!,"---")</f>
        <v>#REF!</v>
      </c>
    </row>
    <row r="260" spans="1:9" ht="45" x14ac:dyDescent="0.25">
      <c r="A260" s="68" t="str">
        <f>IF(zgłoszenia[[#This Row],[ID]]&gt;0,zgłoszenia[[#This Row],[Lp.]]&amp;" "&amp;zgłoszenia[[#This Row],[ID]]&amp;"
"&amp;zgłoszenia[[#This Row],[Nr kance- laryjny]]&amp;"/P/15","---")</f>
        <v>257 MS
4837/P/16/P/15</v>
      </c>
      <c r="B26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 
gm. Będzino; ob.Smolne; dz. Nr 21/1</v>
      </c>
      <c r="C260" s="44" t="str">
        <f>IF(zgłoszenia[[#This Row],[Rodzaj zgłoszenia]]&gt;0,zgłoszenia[[#This Row],[Rodzaj zgłoszenia]]," ")</f>
        <v>budowa obiektu - art. 29 ust. 1</v>
      </c>
      <c r="D260" s="64" t="e">
        <f>IF(#REF!&gt;0,#REF!&amp;";
"&amp;#REF!," ")</f>
        <v>#REF!</v>
      </c>
      <c r="E260" s="69" t="e">
        <f>IF(zgłoszenia[BOŚ Znak sprawy]&gt;0,zgłoszenia[BOŚ Znak sprawy]&amp;"
( "&amp;#REF!&amp;" "&amp;"dni )"," ")</f>
        <v>#REF!</v>
      </c>
      <c r="F260" s="82">
        <f>IF(zgłoszenia[[#This Row],[Data wpływu wniosku]]&gt;0,zgłoszenia[[#This Row],[Data wpływu wniosku]]," ")</f>
        <v>42446</v>
      </c>
      <c r="G260" s="60">
        <f>IF(zgłoszenia[[#This Row],[Data zakończenia sprawy]]&gt;0,zgłoszenia[[#This Row],[Data zakończenia sprawy]]," ")</f>
        <v>42475</v>
      </c>
      <c r="H260" s="61" t="str">
        <f>IF(zgłoszenia[[#This Row],[Sposób zakończenia]]&gt;0,zgłoszenia[[#This Row],[Sposób zakończenia]]," ")</f>
        <v>brak sprzeciwu - zgłoszenie skuteczne</v>
      </c>
      <c r="I260" s="77" t="e">
        <f>IF(#REF!&gt;0,#REF!,"---")</f>
        <v>#REF!</v>
      </c>
    </row>
    <row r="261" spans="1:9" ht="30" x14ac:dyDescent="0.25">
      <c r="A261" s="68" t="str">
        <f>IF(zgłoszenia[[#This Row],[ID]]&gt;0,zgłoszenia[[#This Row],[Lp.]]&amp;" "&amp;zgłoszenia[[#This Row],[ID]]&amp;"
"&amp;zgłoszenia[[#This Row],[Nr kance- laryjny]]&amp;"/P/15","---")</f>
        <v>258 AP
4919/P/15</v>
      </c>
      <c r="B26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kanalizacji sanitarnej  
gm. Mielno; ob.Unieście; dz. Nr 8/9</v>
      </c>
      <c r="C261" s="44" t="str">
        <f>IF(zgłoszenia[[#This Row],[Rodzaj zgłoszenia]]&gt;0,zgłoszenia[[#This Row],[Rodzaj zgłoszenia]]," ")</f>
        <v>budowa obiektu - art. 29 ust. 1</v>
      </c>
      <c r="D261" s="64" t="e">
        <f>IF(#REF!&gt;0,#REF!&amp;";
"&amp;#REF!," ")</f>
        <v>#REF!</v>
      </c>
      <c r="E261" s="69" t="e">
        <f>IF(zgłoszenia[BOŚ Znak sprawy]&gt;0,zgłoszenia[BOŚ Znak sprawy]&amp;"
( "&amp;#REF!&amp;" "&amp;"dni )"," ")</f>
        <v>#REF!</v>
      </c>
      <c r="F261" s="82">
        <f>IF(zgłoszenia[[#This Row],[Data wpływu wniosku]]&gt;0,zgłoszenia[[#This Row],[Data wpływu wniosku]]," ")</f>
        <v>42447</v>
      </c>
      <c r="G261" s="60">
        <f>IF(zgłoszenia[[#This Row],[Data zakończenia sprawy]]&gt;0,zgłoszenia[[#This Row],[Data zakończenia sprawy]]," ")</f>
        <v>42458</v>
      </c>
      <c r="H261" s="61" t="str">
        <f>IF(zgłoszenia[[#This Row],[Sposób zakończenia]]&gt;0,zgłoszenia[[#This Row],[Sposób zakończenia]]," ")</f>
        <v>brak sprzeciwu - zgłoszenie skuteczne</v>
      </c>
      <c r="I261" s="77" t="e">
        <f>IF(#REF!&gt;0,#REF!,"---")</f>
        <v>#REF!</v>
      </c>
    </row>
    <row r="262" spans="1:9" ht="30" x14ac:dyDescent="0.25">
      <c r="A262" s="68" t="str">
        <f>IF(zgłoszenia[[#This Row],[ID]]&gt;0,zgłoszenia[[#This Row],[Lp.]]&amp;" "&amp;zgłoszenia[[#This Row],[ID]]&amp;"
"&amp;zgłoszenia[[#This Row],[Nr kance- laryjny]]&amp;"/P/15","---")</f>
        <v>259 AŁ
4907/P/15</v>
      </c>
      <c r="B26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domek rekreacyjny 
gm. Świeszyno; ob.Niedalino; dz. Nr 142/9</v>
      </c>
      <c r="C262" s="44" t="str">
        <f>IF(zgłoszenia[[#This Row],[Rodzaj zgłoszenia]]&gt;0,zgłoszenia[[#This Row],[Rodzaj zgłoszenia]]," ")</f>
        <v>budowa obiektu - art. 29 ust. 1</v>
      </c>
      <c r="D262" s="64" t="e">
        <f>IF(#REF!&gt;0,#REF!&amp;";
"&amp;#REF!," ")</f>
        <v>#REF!</v>
      </c>
      <c r="E262" s="69" t="e">
        <f>IF(zgłoszenia[BOŚ Znak sprawy]&gt;0,zgłoszenia[BOŚ Znak sprawy]&amp;"
( "&amp;#REF!&amp;" "&amp;"dni )"," ")</f>
        <v>#REF!</v>
      </c>
      <c r="F262" s="82">
        <f>IF(zgłoszenia[[#This Row],[Data wpływu wniosku]]&gt;0,zgłoszenia[[#This Row],[Data wpływu wniosku]]," ")</f>
        <v>42447</v>
      </c>
      <c r="G262" s="60">
        <f>IF(zgłoszenia[[#This Row],[Data zakończenia sprawy]]&gt;0,zgłoszenia[[#This Row],[Data zakończenia sprawy]]," ")</f>
        <v>42475</v>
      </c>
      <c r="H262" s="61" t="str">
        <f>IF(zgłoszenia[[#This Row],[Sposób zakończenia]]&gt;0,zgłoszenia[[#This Row],[Sposób zakończenia]]," ")</f>
        <v>brak sprzeciwu - zgłoszenie skuteczne</v>
      </c>
      <c r="I262" s="77" t="e">
        <f>IF(#REF!&gt;0,#REF!,"---")</f>
        <v>#REF!</v>
      </c>
    </row>
    <row r="263" spans="1:9" ht="30" x14ac:dyDescent="0.25">
      <c r="A263" s="68" t="str">
        <f>IF(zgłoszenia[[#This Row],[ID]]&gt;0,zgłoszenia[[#This Row],[Lp.]]&amp;" "&amp;zgłoszenia[[#This Row],[ID]]&amp;"
"&amp;zgłoszenia[[#This Row],[Nr kance- laryjny]]&amp;"/P/15","---")</f>
        <v>260 AA
4915/P/15</v>
      </c>
      <c r="B26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ob.Skwierzynka; dz. Nr 91/2</v>
      </c>
      <c r="C263" s="44" t="str">
        <f>IF(zgłoszenia[[#This Row],[Rodzaj zgłoszenia]]&gt;0,zgłoszenia[[#This Row],[Rodzaj zgłoszenia]]," ")</f>
        <v>budowa obiektu - art. 29 ust. 1</v>
      </c>
      <c r="D263" s="64" t="e">
        <f>IF(#REF!&gt;0,#REF!&amp;";
"&amp;#REF!," ")</f>
        <v>#REF!</v>
      </c>
      <c r="E263" s="69" t="e">
        <f>IF(zgłoszenia[BOŚ Znak sprawy]&gt;0,zgłoszenia[BOŚ Znak sprawy]&amp;"
( "&amp;#REF!&amp;" "&amp;"dni )"," ")</f>
        <v>#REF!</v>
      </c>
      <c r="F263" s="82">
        <f>IF(zgłoszenia[[#This Row],[Data wpływu wniosku]]&gt;0,zgłoszenia[[#This Row],[Data wpływu wniosku]]," ")</f>
        <v>42447</v>
      </c>
      <c r="G263" s="60">
        <f>IF(zgłoszenia[[#This Row],[Data zakończenia sprawy]]&gt;0,zgłoszenia[[#This Row],[Data zakończenia sprawy]]," ")</f>
        <v>42468</v>
      </c>
      <c r="H263" s="61" t="str">
        <f>IF(zgłoszenia[[#This Row],[Sposób zakończenia]]&gt;0,zgłoszenia[[#This Row],[Sposób zakończenia]]," ")</f>
        <v>brak sprzeciwu - zgłoszenie skuteczne</v>
      </c>
      <c r="I263" s="77" t="e">
        <f>IF(#REF!&gt;0,#REF!,"---")</f>
        <v>#REF!</v>
      </c>
    </row>
    <row r="264" spans="1:9" ht="30" x14ac:dyDescent="0.25">
      <c r="A264" s="68" t="str">
        <f>IF(zgłoszenia[[#This Row],[ID]]&gt;0,zgłoszenia[[#This Row],[Lp.]]&amp;" "&amp;zgłoszenia[[#This Row],[ID]]&amp;"
"&amp;zgłoszenia[[#This Row],[Nr kance- laryjny]]&amp;"/P/15","---")</f>
        <v>261 KŻ
4924/P/15</v>
      </c>
      <c r="B26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wodociągowej 
gm. Mielno; ob.Mielno; dz. Nr 395/4</v>
      </c>
      <c r="C264" s="44" t="str">
        <f>IF(zgłoszenia[[#This Row],[Rodzaj zgłoszenia]]&gt;0,zgłoszenia[[#This Row],[Rodzaj zgłoszenia]]," ")</f>
        <v>sieci art.29 ust.1 pkt 19a</v>
      </c>
      <c r="D264" s="64" t="e">
        <f>IF(#REF!&gt;0,#REF!&amp;";
"&amp;#REF!," ")</f>
        <v>#REF!</v>
      </c>
      <c r="E264" s="69" t="e">
        <f>IF(zgłoszenia[BOŚ Znak sprawy]&gt;0,zgłoszenia[BOŚ Znak sprawy]&amp;"
( "&amp;#REF!&amp;" "&amp;"dni )"," ")</f>
        <v>#REF!</v>
      </c>
      <c r="F264" s="82">
        <f>IF(zgłoszenia[[#This Row],[Data wpływu wniosku]]&gt;0,zgłoszenia[[#This Row],[Data wpływu wniosku]]," ")</f>
        <v>42447</v>
      </c>
      <c r="G264" s="60">
        <f>IF(zgłoszenia[[#This Row],[Data zakończenia sprawy]]&gt;0,zgłoszenia[[#This Row],[Data zakończenia sprawy]]," ")</f>
        <v>42485</v>
      </c>
      <c r="H264" s="61" t="str">
        <f>IF(zgłoszenia[[#This Row],[Sposób zakończenia]]&gt;0,zgłoszenia[[#This Row],[Sposób zakończenia]]," ")</f>
        <v>brak sprzeciwu - zgłoszenie skuteczne</v>
      </c>
      <c r="I264" s="77" t="e">
        <f>IF(#REF!&gt;0,#REF!,"---")</f>
        <v>#REF!</v>
      </c>
    </row>
    <row r="265" spans="1:9" ht="30" x14ac:dyDescent="0.25">
      <c r="A265" s="68" t="str">
        <f>IF(zgłoszenia[[#This Row],[ID]]&gt;0,zgłoszenia[[#This Row],[Lp.]]&amp;" "&amp;zgłoszenia[[#This Row],[ID]]&amp;"
"&amp;zgłoszenia[[#This Row],[Nr kance- laryjny]]&amp;"/P/15","---")</f>
        <v>262 KŻ
4925/P/15</v>
      </c>
      <c r="B26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ob.Mielno; dz. Nr 929</v>
      </c>
      <c r="C265" s="44" t="str">
        <f>IF(zgłoszenia[[#This Row],[Rodzaj zgłoszenia]]&gt;0,zgłoszenia[[#This Row],[Rodzaj zgłoszenia]]," ")</f>
        <v>jednorodzinne art.29 ust.1 pkt 1a</v>
      </c>
      <c r="D265" s="64" t="e">
        <f>IF(#REF!&gt;0,#REF!&amp;";
"&amp;#REF!," ")</f>
        <v>#REF!</v>
      </c>
      <c r="E265" s="69" t="e">
        <f>IF(zgłoszenia[BOŚ Znak sprawy]&gt;0,zgłoszenia[BOŚ Znak sprawy]&amp;"
( "&amp;#REF!&amp;" "&amp;"dni )"," ")</f>
        <v>#REF!</v>
      </c>
      <c r="F265" s="82">
        <f>IF(zgłoszenia[[#This Row],[Data wpływu wniosku]]&gt;0,zgłoszenia[[#This Row],[Data wpływu wniosku]]," ")</f>
        <v>42447</v>
      </c>
      <c r="G265" s="60">
        <f>IF(zgłoszenia[[#This Row],[Data zakończenia sprawy]]&gt;0,zgłoszenia[[#This Row],[Data zakończenia sprawy]]," ")</f>
        <v>42489</v>
      </c>
      <c r="H265" s="61" t="str">
        <f>IF(zgłoszenia[[#This Row],[Sposób zakończenia]]&gt;0,zgłoszenia[[#This Row],[Sposób zakończenia]]," ")</f>
        <v>brak sprzeciwu - zgłoszenie skuteczne</v>
      </c>
      <c r="I265" s="77" t="e">
        <f>IF(#REF!&gt;0,#REF!,"---")</f>
        <v>#REF!</v>
      </c>
    </row>
    <row r="266" spans="1:9" ht="30" x14ac:dyDescent="0.25">
      <c r="A266" s="68" t="str">
        <f>IF(zgłoszenia[[#This Row],[ID]]&gt;0,zgłoszenia[[#This Row],[Lp.]]&amp;" "&amp;zgłoszenia[[#This Row],[ID]]&amp;"
"&amp;zgłoszenia[[#This Row],[Nr kance- laryjny]]&amp;"/P/15","---")</f>
        <v>263 AA
4921/P/15</v>
      </c>
      <c r="B26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Sianów; ob.Sianów; dz. Nr 744/2</v>
      </c>
      <c r="C266" s="44" t="str">
        <f>IF(zgłoszenia[[#This Row],[Rodzaj zgłoszenia]]&gt;0,zgłoszenia[[#This Row],[Rodzaj zgłoszenia]]," ")</f>
        <v>budowa obiektu - art. 29 ust. 1</v>
      </c>
      <c r="D266" s="64" t="e">
        <f>IF(#REF!&gt;0,#REF!&amp;";
"&amp;#REF!," ")</f>
        <v>#REF!</v>
      </c>
      <c r="E266" s="69" t="e">
        <f>IF(zgłoszenia[BOŚ Znak sprawy]&gt;0,zgłoszenia[BOŚ Znak sprawy]&amp;"
( "&amp;#REF!&amp;" "&amp;"dni )"," ")</f>
        <v>#REF!</v>
      </c>
      <c r="F266" s="82">
        <f>IF(zgłoszenia[[#This Row],[Data wpływu wniosku]]&gt;0,zgłoszenia[[#This Row],[Data wpływu wniosku]]," ")</f>
        <v>42447</v>
      </c>
      <c r="G266" s="60">
        <f>IF(zgłoszenia[[#This Row],[Data zakończenia sprawy]]&gt;0,zgłoszenia[[#This Row],[Data zakończenia sprawy]]," ")</f>
        <v>42466</v>
      </c>
      <c r="H266" s="61" t="str">
        <f>IF(zgłoszenia[[#This Row],[Sposób zakończenia]]&gt;0,zgłoszenia[[#This Row],[Sposób zakończenia]]," ")</f>
        <v>decyzja umorzenie</v>
      </c>
      <c r="I266" s="77" t="e">
        <f>IF(#REF!&gt;0,#REF!,"---")</f>
        <v>#REF!</v>
      </c>
    </row>
    <row r="267" spans="1:9" ht="30" x14ac:dyDescent="0.25">
      <c r="A267" s="68" t="str">
        <f>IF(zgłoszenia[[#This Row],[ID]]&gt;0,zgłoszenia[[#This Row],[Lp.]]&amp;" "&amp;zgłoszenia[[#This Row],[ID]]&amp;"
"&amp;zgłoszenia[[#This Row],[Nr kance- laryjny]]&amp;"/P/15","---")</f>
        <v>264 AA
4931/P/15</v>
      </c>
      <c r="B26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ob.Węgorzewo ; dz. Nr 122/1</v>
      </c>
      <c r="C267" s="44" t="str">
        <f>IF(zgłoszenia[[#This Row],[Rodzaj zgłoszenia]]&gt;0,zgłoszenia[[#This Row],[Rodzaj zgłoszenia]]," ")</f>
        <v>budowa obiektu - art. 29 ust. 1</v>
      </c>
      <c r="D267" s="64" t="e">
        <f>IF(#REF!&gt;0,#REF!&amp;";
"&amp;#REF!," ")</f>
        <v>#REF!</v>
      </c>
      <c r="E267" s="69" t="e">
        <f>IF(zgłoszenia[BOŚ Znak sprawy]&gt;0,zgłoszenia[BOŚ Znak sprawy]&amp;"
( "&amp;#REF!&amp;" "&amp;"dni )"," ")</f>
        <v>#REF!</v>
      </c>
      <c r="F267" s="82">
        <f>IF(zgłoszenia[[#This Row],[Data wpływu wniosku]]&gt;0,zgłoszenia[[#This Row],[Data wpływu wniosku]]," ")</f>
        <v>42447</v>
      </c>
      <c r="G267" s="60">
        <f>IF(zgłoszenia[[#This Row],[Data zakończenia sprawy]]&gt;0,zgłoszenia[[#This Row],[Data zakończenia sprawy]]," ")</f>
        <v>42459</v>
      </c>
      <c r="H267" s="61" t="str">
        <f>IF(zgłoszenia[[#This Row],[Sposób zakończenia]]&gt;0,zgłoszenia[[#This Row],[Sposób zakończenia]]," ")</f>
        <v>brak sprzeciwu - zgłoszenie skuteczne</v>
      </c>
      <c r="I267" s="77" t="e">
        <f>IF(#REF!&gt;0,#REF!,"---")</f>
        <v>#REF!</v>
      </c>
    </row>
    <row r="268" spans="1:9" ht="60" x14ac:dyDescent="0.25">
      <c r="A268" s="68" t="str">
        <f>IF(zgłoszenia[[#This Row],[ID]]&gt;0,zgłoszenia[[#This Row],[Lp.]]&amp;" "&amp;zgłoszenia[[#This Row],[ID]]&amp;"
"&amp;zgłoszenia[[#This Row],[Nr kance- laryjny]]&amp;"/P/15","---")</f>
        <v>265 SR
4311/P/16/P/15</v>
      </c>
      <c r="B26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przyłącza wodociągowego i kanalizacji sanitarnej  
gm. Biesiekierz; ob.Stare Bielice ; dz. Nr 242/101, 242/83, 242/95</v>
      </c>
      <c r="C268" s="44" t="str">
        <f>IF(zgłoszenia[[#This Row],[Rodzaj zgłoszenia]]&gt;0,zgłoszenia[[#This Row],[Rodzaj zgłoszenia]]," ")</f>
        <v>budowa obiektu - art. 29 ust. 1</v>
      </c>
      <c r="D268" s="64" t="e">
        <f>IF(#REF!&gt;0,#REF!&amp;";
"&amp;#REF!," ")</f>
        <v>#REF!</v>
      </c>
      <c r="E268" s="69" t="e">
        <f>IF(zgłoszenia[BOŚ Znak sprawy]&gt;0,zgłoszenia[BOŚ Znak sprawy]&amp;"
( "&amp;#REF!&amp;" "&amp;"dni )"," ")</f>
        <v>#REF!</v>
      </c>
      <c r="F268" s="82">
        <f>IF(zgłoszenia[[#This Row],[Data wpływu wniosku]]&gt;0,zgłoszenia[[#This Row],[Data wpływu wniosku]]," ")</f>
        <v>42439</v>
      </c>
      <c r="G268" s="60">
        <f>IF(zgłoszenia[[#This Row],[Data zakończenia sprawy]]&gt;0,zgłoszenia[[#This Row],[Data zakończenia sprawy]]," ")</f>
        <v>42460</v>
      </c>
      <c r="H268" s="61" t="str">
        <f>IF(zgłoszenia[[#This Row],[Sposób zakończenia]]&gt;0,zgłoszenia[[#This Row],[Sposób zakończenia]]," ")</f>
        <v>brak sprzeciwu - zgłoszenie skuteczne</v>
      </c>
      <c r="I268" s="77" t="e">
        <f>IF(#REF!&gt;0,#REF!,"---")</f>
        <v>#REF!</v>
      </c>
    </row>
    <row r="269" spans="1:9" ht="45" x14ac:dyDescent="0.25">
      <c r="A269" s="68" t="str">
        <f>IF(zgłoszenia[[#This Row],[ID]]&gt;0,zgłoszenia[[#This Row],[Lp.]]&amp;" "&amp;zgłoszenia[[#This Row],[ID]]&amp;"
"&amp;zgłoszenia[[#This Row],[Nr kance- laryjny]]&amp;"/P/15","---")</f>
        <v>266 AA
4974/P/16/P/15</v>
      </c>
      <c r="B26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chodnika  
gm. Bobolice; ob.0002 Bobolice; dz. Nr 18</v>
      </c>
      <c r="C269" s="44" t="str">
        <f>IF(zgłoszenia[[#This Row],[Rodzaj zgłoszenia]]&gt;0,zgłoszenia[[#This Row],[Rodzaj zgłoszenia]]," ")</f>
        <v>roboty budowlane - art. 29 ust. 2</v>
      </c>
      <c r="D269" s="64" t="e">
        <f>IF(#REF!&gt;0,#REF!&amp;";
"&amp;#REF!," ")</f>
        <v>#REF!</v>
      </c>
      <c r="E269" s="69" t="e">
        <f>IF(zgłoszenia[BOŚ Znak sprawy]&gt;0,zgłoszenia[BOŚ Znak sprawy]&amp;"
( "&amp;#REF!&amp;" "&amp;"dni )"," ")</f>
        <v>#REF!</v>
      </c>
      <c r="F269" s="82">
        <f>IF(zgłoszenia[[#This Row],[Data wpływu wniosku]]&gt;0,zgłoszenia[[#This Row],[Data wpływu wniosku]]," ")</f>
        <v>42450</v>
      </c>
      <c r="G269" s="60">
        <f>IF(zgłoszenia[[#This Row],[Data zakończenia sprawy]]&gt;0,zgłoszenia[[#This Row],[Data zakończenia sprawy]]," ")</f>
        <v>42464</v>
      </c>
      <c r="H269" s="61" t="str">
        <f>IF(zgłoszenia[[#This Row],[Sposób zakończenia]]&gt;0,zgłoszenia[[#This Row],[Sposób zakończenia]]," ")</f>
        <v>brak sprzeciwu - zgłoszenie skuteczne</v>
      </c>
      <c r="I269" s="77" t="e">
        <f>IF(#REF!&gt;0,#REF!,"---")</f>
        <v>#REF!</v>
      </c>
    </row>
    <row r="270" spans="1:9" ht="45" x14ac:dyDescent="0.25">
      <c r="A270" s="68" t="str">
        <f>IF(zgłoszenia[[#This Row],[ID]]&gt;0,zgłoszenia[[#This Row],[Lp.]]&amp;" "&amp;zgłoszenia[[#This Row],[ID]]&amp;"
"&amp;zgłoszenia[[#This Row],[Nr kance- laryjny]]&amp;"/P/15","---")</f>
        <v>267 ŁD
4977/P/16/P/15</v>
      </c>
      <c r="B27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altana ogrodowa  
gm. Polanów; ob.obr. 4 Polanów; dz. Nr 193/1</v>
      </c>
      <c r="C270" s="44" t="str">
        <f>IF(zgłoszenia[[#This Row],[Rodzaj zgłoszenia]]&gt;0,zgłoszenia[[#This Row],[Rodzaj zgłoszenia]]," ")</f>
        <v>budowa obiektu - art. 29 ust. 1</v>
      </c>
      <c r="D270" s="64" t="e">
        <f>IF(#REF!&gt;0,#REF!&amp;";
"&amp;#REF!," ")</f>
        <v>#REF!</v>
      </c>
      <c r="E270" s="69" t="e">
        <f>IF(zgłoszenia[BOŚ Znak sprawy]&gt;0,zgłoszenia[BOŚ Znak sprawy]&amp;"
( "&amp;#REF!&amp;" "&amp;"dni )"," ")</f>
        <v>#REF!</v>
      </c>
      <c r="F270" s="82">
        <f>IF(zgłoszenia[[#This Row],[Data wpływu wniosku]]&gt;0,zgłoszenia[[#This Row],[Data wpływu wniosku]]," ")</f>
        <v>42450</v>
      </c>
      <c r="G270" s="60">
        <f>IF(zgłoszenia[[#This Row],[Data zakończenia sprawy]]&gt;0,zgłoszenia[[#This Row],[Data zakończenia sprawy]]," ")</f>
        <v>42480</v>
      </c>
      <c r="H270" s="61" t="str">
        <f>IF(zgłoszenia[[#This Row],[Sposób zakończenia]]&gt;0,zgłoszenia[[#This Row],[Sposób zakończenia]]," ")</f>
        <v>brak sprzeciwu - zgłoszenie skuteczne</v>
      </c>
      <c r="I270" s="77" t="e">
        <f>IF(#REF!&gt;0,#REF!,"---")</f>
        <v>#REF!</v>
      </c>
    </row>
    <row r="271" spans="1:9" ht="45" x14ac:dyDescent="0.25">
      <c r="A271" s="68" t="str">
        <f>IF(zgłoszenia[[#This Row],[ID]]&gt;0,zgłoszenia[[#This Row],[Lp.]]&amp;" "&amp;zgłoszenia[[#This Row],[ID]]&amp;"
"&amp;zgłoszenia[[#This Row],[Nr kance- laryjny]]&amp;"/P/15","---")</f>
        <v>268 ŁD
4994/P/16/P/15</v>
      </c>
      <c r="B27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gminnej  
gm. Sianów; ob.Skwierzynka ; dz. Nr 169/1</v>
      </c>
      <c r="C271" s="44" t="str">
        <f>IF(zgłoszenia[[#This Row],[Rodzaj zgłoszenia]]&gt;0,zgłoszenia[[#This Row],[Rodzaj zgłoszenia]]," ")</f>
        <v>roboty budowlane - art. 29 ust. 2</v>
      </c>
      <c r="D271" s="64" t="e">
        <f>IF(#REF!&gt;0,#REF!&amp;";
"&amp;#REF!," ")</f>
        <v>#REF!</v>
      </c>
      <c r="E271" s="69" t="e">
        <f>IF(zgłoszenia[BOŚ Znak sprawy]&gt;0,zgłoszenia[BOŚ Znak sprawy]&amp;"
( "&amp;#REF!&amp;" "&amp;"dni )"," ")</f>
        <v>#REF!</v>
      </c>
      <c r="F271" s="82">
        <f>IF(zgłoszenia[[#This Row],[Data wpływu wniosku]]&gt;0,zgłoszenia[[#This Row],[Data wpływu wniosku]]," ")</f>
        <v>42450</v>
      </c>
      <c r="G271" s="60">
        <f>IF(zgłoszenia[[#This Row],[Data zakończenia sprawy]]&gt;0,zgłoszenia[[#This Row],[Data zakończenia sprawy]]," ")</f>
        <v>42480</v>
      </c>
      <c r="H271" s="61" t="str">
        <f>IF(zgłoszenia[[#This Row],[Sposób zakończenia]]&gt;0,zgłoszenia[[#This Row],[Sposób zakończenia]]," ")</f>
        <v>brak sprzeciwu - zgłoszenie skuteczne</v>
      </c>
      <c r="I271" s="77" t="e">
        <f>IF(#REF!&gt;0,#REF!,"---")</f>
        <v>#REF!</v>
      </c>
    </row>
    <row r="272" spans="1:9" ht="45" x14ac:dyDescent="0.25">
      <c r="A272" s="68" t="str">
        <f>IF(zgłoszenia[[#This Row],[ID]]&gt;0,zgłoszenia[[#This Row],[Lp.]]&amp;" "&amp;zgłoszenia[[#This Row],[ID]]&amp;"
"&amp;zgłoszenia[[#This Row],[Nr kance- laryjny]]&amp;"/P/15","---")</f>
        <v>269 SR
5020/P/15</v>
      </c>
      <c r="B27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indyw. I budynek gospodarczy 
gm. Mielno; ob.Chłopy; dz. Nr 168/1</v>
      </c>
      <c r="C272" s="44" t="str">
        <f>IF(zgłoszenia[[#This Row],[Rodzaj zgłoszenia]]&gt;0,zgłoszenia[[#This Row],[Rodzaj zgłoszenia]]," ")</f>
        <v>budowa obiektu - art. 29 ust. 1</v>
      </c>
      <c r="D272" s="64" t="e">
        <f>IF(#REF!&gt;0,#REF!&amp;";
"&amp;#REF!," ")</f>
        <v>#REF!</v>
      </c>
      <c r="E272" s="69" t="e">
        <f>IF(zgłoszenia[BOŚ Znak sprawy]&gt;0,zgłoszenia[BOŚ Znak sprawy]&amp;"
( "&amp;#REF!&amp;" "&amp;"dni )"," ")</f>
        <v>#REF!</v>
      </c>
      <c r="F272" s="82">
        <f>IF(zgłoszenia[[#This Row],[Data wpływu wniosku]]&gt;0,zgłoszenia[[#This Row],[Data wpływu wniosku]]," ")</f>
        <v>42450</v>
      </c>
      <c r="G272" s="60">
        <f>IF(zgłoszenia[[#This Row],[Data zakończenia sprawy]]&gt;0,zgłoszenia[[#This Row],[Data zakończenia sprawy]]," ")</f>
        <v>42475</v>
      </c>
      <c r="H272" s="61" t="str">
        <f>IF(zgłoszenia[[#This Row],[Sposób zakończenia]]&gt;0,zgłoszenia[[#This Row],[Sposób zakończenia]]," ")</f>
        <v>brak sprzeciwu - zgłoszenie skuteczne</v>
      </c>
      <c r="I272" s="77" t="e">
        <f>IF(#REF!&gt;0,#REF!,"---")</f>
        <v>#REF!</v>
      </c>
    </row>
    <row r="273" spans="1:9" ht="45" x14ac:dyDescent="0.25">
      <c r="A273" s="68" t="str">
        <f>IF(zgłoszenia[[#This Row],[ID]]&gt;0,zgłoszenia[[#This Row],[Lp.]]&amp;" "&amp;zgłoszenia[[#This Row],[ID]]&amp;"
"&amp;zgłoszenia[[#This Row],[Nr kance- laryjny]]&amp;"/P/15","---")</f>
        <v>270 SR
5022/P/15</v>
      </c>
      <c r="B27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indyw. I budynek gospodarczy 
gm. Mielno; ob.Chłopy; dz. Nr 168/2</v>
      </c>
      <c r="C273" s="44" t="str">
        <f>IF(zgłoszenia[[#This Row],[Rodzaj zgłoszenia]]&gt;0,zgłoszenia[[#This Row],[Rodzaj zgłoszenia]]," ")</f>
        <v>budowa obiektu - art. 29 ust. 1</v>
      </c>
      <c r="D273" s="64" t="e">
        <f>IF(#REF!&gt;0,#REF!&amp;";
"&amp;#REF!," ")</f>
        <v>#REF!</v>
      </c>
      <c r="E273" s="69" t="e">
        <f>IF(zgłoszenia[BOŚ Znak sprawy]&gt;0,zgłoszenia[BOŚ Znak sprawy]&amp;"
( "&amp;#REF!&amp;" "&amp;"dni )"," ")</f>
        <v>#REF!</v>
      </c>
      <c r="F273" s="82">
        <f>IF(zgłoszenia[[#This Row],[Data wpływu wniosku]]&gt;0,zgłoszenia[[#This Row],[Data wpływu wniosku]]," ")</f>
        <v>42450</v>
      </c>
      <c r="G273" s="60">
        <f>IF(zgłoszenia[[#This Row],[Data zakończenia sprawy]]&gt;0,zgłoszenia[[#This Row],[Data zakończenia sprawy]]," ")</f>
        <v>42475</v>
      </c>
      <c r="H273" s="61" t="str">
        <f>IF(zgłoszenia[[#This Row],[Sposób zakończenia]]&gt;0,zgłoszenia[[#This Row],[Sposób zakończenia]]," ")</f>
        <v>brak sprzeciwu - zgłoszenie skuteczne</v>
      </c>
      <c r="I273" s="77" t="e">
        <f>IF(#REF!&gt;0,#REF!,"---")</f>
        <v>#REF!</v>
      </c>
    </row>
    <row r="274" spans="1:9" ht="45" x14ac:dyDescent="0.25">
      <c r="A274" s="68" t="str">
        <f>IF(zgłoszenia[[#This Row],[ID]]&gt;0,zgłoszenia[[#This Row],[Lp.]]&amp;" "&amp;zgłoszenia[[#This Row],[ID]]&amp;"
"&amp;zgłoszenia[[#This Row],[Nr kance- laryjny]]&amp;"/P/15","---")</f>
        <v>271 AP
5027/P/15</v>
      </c>
      <c r="B27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wodociągowej 
gm. Mielno; ob.Mielenko; dz. Nr 102/17, 102/10, 102/11, 102/12</v>
      </c>
      <c r="C274" s="44" t="str">
        <f>IF(zgłoszenia[[#This Row],[Rodzaj zgłoszenia]]&gt;0,zgłoszenia[[#This Row],[Rodzaj zgłoszenia]]," ")</f>
        <v>sieci art.29 ust.1 pkt 19a</v>
      </c>
      <c r="D274" s="64" t="e">
        <f>IF(#REF!&gt;0,#REF!&amp;";
"&amp;#REF!," ")</f>
        <v>#REF!</v>
      </c>
      <c r="E274" s="69" t="e">
        <f>IF(zgłoszenia[BOŚ Znak sprawy]&gt;0,zgłoszenia[BOŚ Znak sprawy]&amp;"
( "&amp;#REF!&amp;" "&amp;"dni )"," ")</f>
        <v>#REF!</v>
      </c>
      <c r="F274" s="82">
        <f>IF(zgłoszenia[[#This Row],[Data wpływu wniosku]]&gt;0,zgłoszenia[[#This Row],[Data wpływu wniosku]]," ")</f>
        <v>42450</v>
      </c>
      <c r="G274" s="60">
        <f>IF(zgłoszenia[[#This Row],[Data zakończenia sprawy]]&gt;0,zgłoszenia[[#This Row],[Data zakończenia sprawy]]," ")</f>
        <v>42460</v>
      </c>
      <c r="H274" s="61" t="str">
        <f>IF(zgłoszenia[[#This Row],[Sposób zakończenia]]&gt;0,zgłoszenia[[#This Row],[Sposób zakończenia]]," ")</f>
        <v>brak sprzeciwu - zgłoszenie skuteczne</v>
      </c>
      <c r="I274" s="77" t="e">
        <f>IF(#REF!&gt;0,#REF!,"---")</f>
        <v>#REF!</v>
      </c>
    </row>
    <row r="275" spans="1:9" ht="45" x14ac:dyDescent="0.25">
      <c r="A275" s="68" t="str">
        <f>IF(zgłoszenia[[#This Row],[ID]]&gt;0,zgłoszenia[[#This Row],[Lp.]]&amp;" "&amp;zgłoszenia[[#This Row],[ID]]&amp;"
"&amp;zgłoszenia[[#This Row],[Nr kance- laryjny]]&amp;"/P/15","---")</f>
        <v>272 AP
5030/P/15</v>
      </c>
      <c r="B27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i przyłącze wodociągowe 
gm. Mielno; ob.Chłopy; dz. Nr 29/31, 29/29, 29/27, 29/26, 29/32, 29/33, 29/10</v>
      </c>
      <c r="C275" s="44" t="str">
        <f>IF(zgłoszenia[[#This Row],[Rodzaj zgłoszenia]]&gt;0,zgłoszenia[[#This Row],[Rodzaj zgłoszenia]]," ")</f>
        <v>sieci art.29 ust.1 pkt 19a</v>
      </c>
      <c r="D275" s="64" t="e">
        <f>IF(#REF!&gt;0,#REF!&amp;";
"&amp;#REF!," ")</f>
        <v>#REF!</v>
      </c>
      <c r="E275" s="69" t="e">
        <f>IF(zgłoszenia[BOŚ Znak sprawy]&gt;0,zgłoszenia[BOŚ Znak sprawy]&amp;"
( "&amp;#REF!&amp;" "&amp;"dni )"," ")</f>
        <v>#REF!</v>
      </c>
      <c r="F275" s="82">
        <f>IF(zgłoszenia[[#This Row],[Data wpływu wniosku]]&gt;0,zgłoszenia[[#This Row],[Data wpływu wniosku]]," ")</f>
        <v>42450</v>
      </c>
      <c r="G275" s="60">
        <f>IF(zgłoszenia[[#This Row],[Data zakończenia sprawy]]&gt;0,zgłoszenia[[#This Row],[Data zakończenia sprawy]]," ")</f>
        <v>42473</v>
      </c>
      <c r="H275" s="61" t="str">
        <f>IF(zgłoszenia[[#This Row],[Sposób zakończenia]]&gt;0,zgłoszenia[[#This Row],[Sposób zakończenia]]," ")</f>
        <v>brak sprzeciwu - zgłoszenie skuteczne</v>
      </c>
      <c r="I275" s="77" t="e">
        <f>IF(#REF!&gt;0,#REF!,"---")</f>
        <v>#REF!</v>
      </c>
    </row>
    <row r="276" spans="1:9" ht="45" x14ac:dyDescent="0.25">
      <c r="A276" s="68" t="str">
        <f>IF(zgłoszenia[[#This Row],[ID]]&gt;0,zgłoszenia[[#This Row],[Lp.]]&amp;" "&amp;zgłoszenia[[#This Row],[ID]]&amp;"
"&amp;zgłoszenia[[#This Row],[Nr kance- laryjny]]&amp;"/P/15","---")</f>
        <v>273 KŻ
5018/P/15</v>
      </c>
      <c r="B27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 
gm. Mielno; ob.Mielno; dz. Nr 800</v>
      </c>
      <c r="C276" s="44" t="str">
        <f>IF(zgłoszenia[[#This Row],[Rodzaj zgłoszenia]]&gt;0,zgłoszenia[[#This Row],[Rodzaj zgłoszenia]]," ")</f>
        <v>tymczasowy obiekt - art. 29 ust. 1, pkt 12</v>
      </c>
      <c r="D276" s="64" t="e">
        <f>IF(#REF!&gt;0,#REF!&amp;";
"&amp;#REF!," ")</f>
        <v>#REF!</v>
      </c>
      <c r="E276" s="69" t="e">
        <f>IF(zgłoszenia[BOŚ Znak sprawy]&gt;0,zgłoszenia[BOŚ Znak sprawy]&amp;"
( "&amp;#REF!&amp;" "&amp;"dni )"," ")</f>
        <v>#REF!</v>
      </c>
      <c r="F276" s="82">
        <f>IF(zgłoszenia[[#This Row],[Data wpływu wniosku]]&gt;0,zgłoszenia[[#This Row],[Data wpływu wniosku]]," ")</f>
        <v>42450</v>
      </c>
      <c r="G276" s="60">
        <f>IF(zgłoszenia[[#This Row],[Data zakończenia sprawy]]&gt;0,zgłoszenia[[#This Row],[Data zakończenia sprawy]]," ")</f>
        <v>42472</v>
      </c>
      <c r="H276" s="61" t="str">
        <f>IF(zgłoszenia[[#This Row],[Sposób zakończenia]]&gt;0,zgłoszenia[[#This Row],[Sposób zakończenia]]," ")</f>
        <v>decyzja sprzeciwu</v>
      </c>
      <c r="I276" s="77" t="e">
        <f>IF(#REF!&gt;0,#REF!,"---")</f>
        <v>#REF!</v>
      </c>
    </row>
    <row r="277" spans="1:9" ht="45" x14ac:dyDescent="0.25">
      <c r="A277" s="68" t="str">
        <f>IF(zgłoszenia[[#This Row],[ID]]&gt;0,zgłoszenia[[#This Row],[Lp.]]&amp;" "&amp;zgłoszenia[[#This Row],[ID]]&amp;"
"&amp;zgłoszenia[[#This Row],[Nr kance- laryjny]]&amp;"/P/15","---")</f>
        <v>274 KŻ
4989/P/15</v>
      </c>
      <c r="B27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sezonowa budka- tymczasowy obiekt budowlany 
gm. Mielno; ob.Mielenko; dz. Nr 56/27</v>
      </c>
      <c r="C277" s="44" t="str">
        <f>IF(zgłoszenia[[#This Row],[Rodzaj zgłoszenia]]&gt;0,zgłoszenia[[#This Row],[Rodzaj zgłoszenia]]," ")</f>
        <v>tymczasowy obiekt - art. 29 ust. 1, pkt 12</v>
      </c>
      <c r="D277" s="64" t="e">
        <f>IF(#REF!&gt;0,#REF!&amp;";
"&amp;#REF!," ")</f>
        <v>#REF!</v>
      </c>
      <c r="E277" s="69" t="e">
        <f>IF(zgłoszenia[BOŚ Znak sprawy]&gt;0,zgłoszenia[BOŚ Znak sprawy]&amp;"
( "&amp;#REF!&amp;" "&amp;"dni )"," ")</f>
        <v>#REF!</v>
      </c>
      <c r="F277" s="82">
        <f>IF(zgłoszenia[[#This Row],[Data wpływu wniosku]]&gt;0,zgłoszenia[[#This Row],[Data wpływu wniosku]]," ")</f>
        <v>42450</v>
      </c>
      <c r="G277" s="60">
        <f>IF(zgłoszenia[[#This Row],[Data zakończenia sprawy]]&gt;0,zgłoszenia[[#This Row],[Data zakończenia sprawy]]," ")</f>
        <v>42508</v>
      </c>
      <c r="H277" s="61" t="str">
        <f>IF(zgłoszenia[[#This Row],[Sposób zakończenia]]&gt;0,zgłoszenia[[#This Row],[Sposób zakończenia]]," ")</f>
        <v>brak sprzeciwu - zgłoszenie skuteczne</v>
      </c>
      <c r="I277" s="77" t="e">
        <f>IF(#REF!&gt;0,#REF!,"---")</f>
        <v>#REF!</v>
      </c>
    </row>
    <row r="278" spans="1:9" ht="30" x14ac:dyDescent="0.25">
      <c r="A278" s="68" t="str">
        <f>IF(zgłoszenia[[#This Row],[ID]]&gt;0,zgłoszenia[[#This Row],[Lp.]]&amp;" "&amp;zgłoszenia[[#This Row],[ID]]&amp;"
"&amp;zgłoszenia[[#This Row],[Nr kance- laryjny]]&amp;"/P/15","---")</f>
        <v>275 AA
5031/P/15</v>
      </c>
      <c r="B27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Sianów; ob.Sianów; dz. Nr 66/6, 58</v>
      </c>
      <c r="C278" s="44" t="str">
        <f>IF(zgłoszenia[[#This Row],[Rodzaj zgłoszenia]]&gt;0,zgłoszenia[[#This Row],[Rodzaj zgłoszenia]]," ")</f>
        <v>jednorodzinne art.29 ust.1 pkt 1a</v>
      </c>
      <c r="D278" s="64" t="e">
        <f>IF(#REF!&gt;0,#REF!&amp;";
"&amp;#REF!," ")</f>
        <v>#REF!</v>
      </c>
      <c r="E278" s="69" t="e">
        <f>IF(zgłoszenia[BOŚ Znak sprawy]&gt;0,zgłoszenia[BOŚ Znak sprawy]&amp;"
( "&amp;#REF!&amp;" "&amp;"dni )"," ")</f>
        <v>#REF!</v>
      </c>
      <c r="F278" s="82">
        <f>IF(zgłoszenia[[#This Row],[Data wpływu wniosku]]&gt;0,zgłoszenia[[#This Row],[Data wpływu wniosku]]," ")</f>
        <v>42450</v>
      </c>
      <c r="G278" s="60">
        <f>IF(zgłoszenia[[#This Row],[Data zakończenia sprawy]]&gt;0,zgłoszenia[[#This Row],[Data zakończenia sprawy]]," ")</f>
        <v>42478</v>
      </c>
      <c r="H278" s="61" t="str">
        <f>IF(zgłoszenia[[#This Row],[Sposób zakończenia]]&gt;0,zgłoszenia[[#This Row],[Sposób zakończenia]]," ")</f>
        <v>decyzja umorzenie</v>
      </c>
      <c r="I278" s="77" t="e">
        <f>IF(#REF!&gt;0,#REF!,"---")</f>
        <v>#REF!</v>
      </c>
    </row>
    <row r="279" spans="1:9" ht="45" x14ac:dyDescent="0.25">
      <c r="A279" s="68" t="str">
        <f>IF(zgłoszenia[[#This Row],[ID]]&gt;0,zgłoszenia[[#This Row],[Lp.]]&amp;" "&amp;zgłoszenia[[#This Row],[ID]]&amp;"
"&amp;zgłoszenia[[#This Row],[Nr kance- laryjny]]&amp;"/P/15","---")</f>
        <v>276 AŁ
5118/P/15</v>
      </c>
      <c r="B27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i przebudowa budynku mieszkalnego jednorodzinnego 
gm. Mielno; ob.Mielenko; dz. Nr 56/26</v>
      </c>
      <c r="C279" s="44" t="str">
        <f>IF(zgłoszenia[[#This Row],[Rodzaj zgłoszenia]]&gt;0,zgłoszenia[[#This Row],[Rodzaj zgłoszenia]]," ")</f>
        <v>jednorodzinne art.29 ust.1 pkt 1a</v>
      </c>
      <c r="D279" s="64" t="e">
        <f>IF(#REF!&gt;0,#REF!&amp;";
"&amp;#REF!," ")</f>
        <v>#REF!</v>
      </c>
      <c r="E279" s="69" t="e">
        <f>IF(zgłoszenia[BOŚ Znak sprawy]&gt;0,zgłoszenia[BOŚ Znak sprawy]&amp;"
( "&amp;#REF!&amp;" "&amp;"dni )"," ")</f>
        <v>#REF!</v>
      </c>
      <c r="F279" s="82">
        <f>IF(zgłoszenia[[#This Row],[Data wpływu wniosku]]&gt;0,zgłoszenia[[#This Row],[Data wpływu wniosku]]," ")</f>
        <v>42451</v>
      </c>
      <c r="G279" s="60">
        <f>IF(zgłoszenia[[#This Row],[Data zakończenia sprawy]]&gt;0,zgłoszenia[[#This Row],[Data zakończenia sprawy]]," ")</f>
        <v>42481</v>
      </c>
      <c r="H279" s="61" t="str">
        <f>IF(zgłoszenia[[#This Row],[Sposób zakończenia]]&gt;0,zgłoszenia[[#This Row],[Sposób zakończenia]]," ")</f>
        <v>brak sprzeciwu - zgłoszenie skuteczne</v>
      </c>
      <c r="I279" s="77" t="e">
        <f>IF(#REF!&gt;0,#REF!,"---")</f>
        <v>#REF!</v>
      </c>
    </row>
    <row r="280" spans="1:9" ht="30" x14ac:dyDescent="0.25">
      <c r="A280" s="68" t="str">
        <f>IF(zgłoszenia[[#This Row],[ID]]&gt;0,zgłoszenia[[#This Row],[Lp.]]&amp;" "&amp;zgłoszenia[[#This Row],[ID]]&amp;"
"&amp;zgłoszenia[[#This Row],[Nr kance- laryjny]]&amp;"/P/15","---")</f>
        <v>277 MS
5111/P/15</v>
      </c>
      <c r="B28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ob.Konikowo; dz. Nr 15/10</v>
      </c>
      <c r="C280" s="44" t="str">
        <f>IF(zgłoszenia[[#This Row],[Rodzaj zgłoszenia]]&gt;0,zgłoszenia[[#This Row],[Rodzaj zgłoszenia]]," ")</f>
        <v>jednorodzinne art.29 ust.1 pkt 1a</v>
      </c>
      <c r="D280" s="64" t="e">
        <f>IF(#REF!&gt;0,#REF!&amp;";
"&amp;#REF!," ")</f>
        <v>#REF!</v>
      </c>
      <c r="E280" s="69" t="e">
        <f>IF(zgłoszenia[BOŚ Znak sprawy]&gt;0,zgłoszenia[BOŚ Znak sprawy]&amp;"
( "&amp;#REF!&amp;" "&amp;"dni )"," ")</f>
        <v>#REF!</v>
      </c>
      <c r="F280" s="82">
        <f>IF(zgłoszenia[[#This Row],[Data wpływu wniosku]]&gt;0,zgłoszenia[[#This Row],[Data wpływu wniosku]]," ")</f>
        <v>42451</v>
      </c>
      <c r="G280" s="60">
        <f>IF(zgłoszenia[[#This Row],[Data zakończenia sprawy]]&gt;0,zgłoszenia[[#This Row],[Data zakończenia sprawy]]," ")</f>
        <v>42480</v>
      </c>
      <c r="H280" s="61" t="str">
        <f>IF(zgłoszenia[[#This Row],[Sposób zakończenia]]&gt;0,zgłoszenia[[#This Row],[Sposób zakończenia]]," ")</f>
        <v>brak sprzeciwu - zgłoszenie skuteczne</v>
      </c>
      <c r="I280" s="77" t="e">
        <f>IF(#REF!&gt;0,#REF!,"---")</f>
        <v>#REF!</v>
      </c>
    </row>
    <row r="281" spans="1:9" ht="45" x14ac:dyDescent="0.25">
      <c r="A281" s="68" t="str">
        <f>IF(zgłoszenia[[#This Row],[ID]]&gt;0,zgłoszenia[[#This Row],[Lp.]]&amp;" "&amp;zgłoszenia[[#This Row],[ID]]&amp;"
"&amp;zgłoszenia[[#This Row],[Nr kance- laryjny]]&amp;"/P/15","---")</f>
        <v>278 AA
5707/P/15</v>
      </c>
      <c r="B28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dwóch zjazdów publicznych  
gm. Sianów; ob.Sianów; dz. Nr 41,46,47</v>
      </c>
      <c r="C281" s="44" t="str">
        <f>IF(zgłoszenia[[#This Row],[Rodzaj zgłoszenia]]&gt;0,zgłoszenia[[#This Row],[Rodzaj zgłoszenia]]," ")</f>
        <v>roboty budowlane - art. 29 ust. 2</v>
      </c>
      <c r="D281" s="64" t="e">
        <f>IF(#REF!&gt;0,#REF!&amp;";
"&amp;#REF!," ")</f>
        <v>#REF!</v>
      </c>
      <c r="E281" s="69" t="e">
        <f>IF(zgłoszenia[BOŚ Znak sprawy]&gt;0,zgłoszenia[BOŚ Znak sprawy]&amp;"
( "&amp;#REF!&amp;" "&amp;"dni )"," ")</f>
        <v>#REF!</v>
      </c>
      <c r="F281" s="82">
        <f>IF(zgłoszenia[[#This Row],[Data wpływu wniosku]]&gt;0,zgłoszenia[[#This Row],[Data wpływu wniosku]]," ")</f>
        <v>42451</v>
      </c>
      <c r="G281" s="60">
        <f>IF(zgłoszenia[[#This Row],[Data zakończenia sprawy]]&gt;0,zgłoszenia[[#This Row],[Data zakończenia sprawy]]," ")</f>
        <v>42464</v>
      </c>
      <c r="H281" s="61" t="str">
        <f>IF(zgłoszenia[[#This Row],[Sposób zakończenia]]&gt;0,zgłoszenia[[#This Row],[Sposób zakończenia]]," ")</f>
        <v>brak sprzeciwu - zgłoszenie skuteczne</v>
      </c>
      <c r="I281" s="77" t="e">
        <f>IF(#REF!&gt;0,#REF!,"---")</f>
        <v>#REF!</v>
      </c>
    </row>
    <row r="282" spans="1:9" ht="60" x14ac:dyDescent="0.25">
      <c r="A282" s="68" t="str">
        <f>IF(zgłoszenia[[#This Row],[ID]]&gt;0,zgłoszenia[[#This Row],[Lp.]]&amp;" "&amp;zgłoszenia[[#This Row],[ID]]&amp;"
"&amp;zgłoszenia[[#This Row],[Nr kance- laryjny]]&amp;"/P/15","---")</f>
        <v>279 SR
5109/P/15</v>
      </c>
      <c r="B28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i wewnętrzna instalacja wodociągowa 
gm. Biesiekierz; ob.Biesiekierz; dz. Nr 168/5, 169/13</v>
      </c>
      <c r="C282" s="44" t="str">
        <f>IF(zgłoszenia[[#This Row],[Rodzaj zgłoszenia]]&gt;0,zgłoszenia[[#This Row],[Rodzaj zgłoszenia]]," ")</f>
        <v>budowa obiektu - art. 29 ust. 1</v>
      </c>
      <c r="D282" s="64" t="e">
        <f>IF(#REF!&gt;0,#REF!&amp;";
"&amp;#REF!," ")</f>
        <v>#REF!</v>
      </c>
      <c r="E282" s="69" t="e">
        <f>IF(zgłoszenia[BOŚ Znak sprawy]&gt;0,zgłoszenia[BOŚ Znak sprawy]&amp;"
( "&amp;#REF!&amp;" "&amp;"dni )"," ")</f>
        <v>#REF!</v>
      </c>
      <c r="F282" s="82">
        <f>IF(zgłoszenia[[#This Row],[Data wpływu wniosku]]&gt;0,zgłoszenia[[#This Row],[Data wpływu wniosku]]," ")</f>
        <v>42451</v>
      </c>
      <c r="G282" s="60">
        <f>IF(zgłoszenia[[#This Row],[Data zakończenia sprawy]]&gt;0,zgłoszenia[[#This Row],[Data zakończenia sprawy]]," ")</f>
        <v>42473</v>
      </c>
      <c r="H282" s="61" t="str">
        <f>IF(zgłoszenia[[#This Row],[Sposób zakończenia]]&gt;0,zgłoszenia[[#This Row],[Sposób zakończenia]]," ")</f>
        <v>decyzja umorzenie</v>
      </c>
      <c r="I282" s="77" t="e">
        <f>IF(#REF!&gt;0,#REF!,"---")</f>
        <v>#REF!</v>
      </c>
    </row>
    <row r="283" spans="1:9" ht="30" x14ac:dyDescent="0.25">
      <c r="A283" s="68" t="str">
        <f>IF(zgłoszenia[[#This Row],[ID]]&gt;0,zgłoszenia[[#This Row],[Lp.]]&amp;" "&amp;zgłoszenia[[#This Row],[ID]]&amp;"
"&amp;zgłoszenia[[#This Row],[Nr kance- laryjny]]&amp;"/P/15","---")</f>
        <v>280 SR
5097/P/15</v>
      </c>
      <c r="B28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ob.Łazy; dz. Nr 103/36</v>
      </c>
      <c r="C283" s="44" t="str">
        <f>IF(zgłoszenia[[#This Row],[Rodzaj zgłoszenia]]&gt;0,zgłoszenia[[#This Row],[Rodzaj zgłoszenia]]," ")</f>
        <v>budowa obiektu - art. 29 ust. 1</v>
      </c>
      <c r="D283" s="64" t="e">
        <f>IF(#REF!&gt;0,#REF!&amp;";
"&amp;#REF!," ")</f>
        <v>#REF!</v>
      </c>
      <c r="E283" s="69" t="e">
        <f>IF(zgłoszenia[BOŚ Znak sprawy]&gt;0,zgłoszenia[BOŚ Znak sprawy]&amp;"
( "&amp;#REF!&amp;" "&amp;"dni )"," ")</f>
        <v>#REF!</v>
      </c>
      <c r="F283" s="82">
        <f>IF(zgłoszenia[[#This Row],[Data wpływu wniosku]]&gt;0,zgłoszenia[[#This Row],[Data wpływu wniosku]]," ")</f>
        <v>42451</v>
      </c>
      <c r="G283" s="60">
        <f>IF(zgłoszenia[[#This Row],[Data zakończenia sprawy]]&gt;0,zgłoszenia[[#This Row],[Data zakończenia sprawy]]," ")</f>
        <v>42468</v>
      </c>
      <c r="H283" s="61" t="str">
        <f>IF(zgłoszenia[[#This Row],[Sposób zakończenia]]&gt;0,zgłoszenia[[#This Row],[Sposób zakończenia]]," ")</f>
        <v>decyzja sprzeciwu</v>
      </c>
      <c r="I283" s="77" t="e">
        <f>IF(#REF!&gt;0,#REF!,"---")</f>
        <v>#REF!</v>
      </c>
    </row>
    <row r="284" spans="1:9" ht="45" x14ac:dyDescent="0.25">
      <c r="A284" s="68" t="str">
        <f>IF(zgłoszenia[[#This Row],[ID]]&gt;0,zgłoszenia[[#This Row],[Lp.]]&amp;" "&amp;zgłoszenia[[#This Row],[ID]]&amp;"
"&amp;zgłoszenia[[#This Row],[Nr kance- laryjny]]&amp;"/P/15","---")</f>
        <v>281 AŁ
5085/P/15</v>
      </c>
      <c r="B28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z eternitu na blachę trapezową 
gm. Świeszyno; ob.Niedalino; dz. Nr 16/27</v>
      </c>
      <c r="C284" s="44" t="str">
        <f>IF(zgłoszenia[[#This Row],[Rodzaj zgłoszenia]]&gt;0,zgłoszenia[[#This Row],[Rodzaj zgłoszenia]]," ")</f>
        <v>budowa obiektu - art. 29 ust. 1</v>
      </c>
      <c r="D284" s="64" t="e">
        <f>IF(#REF!&gt;0,#REF!&amp;";
"&amp;#REF!," ")</f>
        <v>#REF!</v>
      </c>
      <c r="E284" s="69" t="e">
        <f>IF(zgłoszenia[BOŚ Znak sprawy]&gt;0,zgłoszenia[BOŚ Znak sprawy]&amp;"
( "&amp;#REF!&amp;" "&amp;"dni )"," ")</f>
        <v>#REF!</v>
      </c>
      <c r="F284" s="82">
        <f>IF(zgłoszenia[[#This Row],[Data wpływu wniosku]]&gt;0,zgłoszenia[[#This Row],[Data wpływu wniosku]]," ")</f>
        <v>42451</v>
      </c>
      <c r="G284" s="60">
        <f>IF(zgłoszenia[[#This Row],[Data zakończenia sprawy]]&gt;0,zgłoszenia[[#This Row],[Data zakończenia sprawy]]," ")</f>
        <v>42481</v>
      </c>
      <c r="H284" s="61" t="str">
        <f>IF(zgłoszenia[[#This Row],[Sposób zakończenia]]&gt;0,zgłoszenia[[#This Row],[Sposób zakończenia]]," ")</f>
        <v>brak sprzeciwu - zgłoszenie skuteczne</v>
      </c>
      <c r="I284" s="77" t="e">
        <f>IF(#REF!&gt;0,#REF!,"---")</f>
        <v>#REF!</v>
      </c>
    </row>
    <row r="285" spans="1:9" ht="30" x14ac:dyDescent="0.25">
      <c r="A285" s="68" t="str">
        <f>IF(zgłoszenia[[#This Row],[ID]]&gt;0,zgłoszenia[[#This Row],[Lp.]]&amp;" "&amp;zgłoszenia[[#This Row],[ID]]&amp;"
"&amp;zgłoszenia[[#This Row],[Nr kance- laryjny]]&amp;"/P/15","---")</f>
        <v>282 AŁ
5129/P/15</v>
      </c>
      <c r="B28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Świeszyno; ob.Włoki; dz. Nr 425/19</v>
      </c>
      <c r="C285" s="44" t="str">
        <f>IF(zgłoszenia[[#This Row],[Rodzaj zgłoszenia]]&gt;0,zgłoszenia[[#This Row],[Rodzaj zgłoszenia]]," ")</f>
        <v>budowa obiektu - art. 29 ust. 1</v>
      </c>
      <c r="D285" s="64" t="e">
        <f>IF(#REF!&gt;0,#REF!&amp;";
"&amp;#REF!," ")</f>
        <v>#REF!</v>
      </c>
      <c r="E285" s="69" t="e">
        <f>IF(zgłoszenia[BOŚ Znak sprawy]&gt;0,zgłoszenia[BOŚ Znak sprawy]&amp;"
( "&amp;#REF!&amp;" "&amp;"dni )"," ")</f>
        <v>#REF!</v>
      </c>
      <c r="F285" s="82">
        <f>IF(zgłoszenia[[#This Row],[Data wpływu wniosku]]&gt;0,zgłoszenia[[#This Row],[Data wpływu wniosku]]," ")</f>
        <v>42451</v>
      </c>
      <c r="G285" s="60">
        <f>IF(zgłoszenia[[#This Row],[Data zakończenia sprawy]]&gt;0,zgłoszenia[[#This Row],[Data zakończenia sprawy]]," ")</f>
        <v>42481</v>
      </c>
      <c r="H285" s="61" t="str">
        <f>IF(zgłoszenia[[#This Row],[Sposób zakończenia]]&gt;0,zgłoszenia[[#This Row],[Sposób zakończenia]]," ")</f>
        <v>brak sprzeciwu - zgłoszenie skuteczne</v>
      </c>
      <c r="I285" s="77" t="e">
        <f>IF(#REF!&gt;0,#REF!,"---")</f>
        <v>#REF!</v>
      </c>
    </row>
    <row r="286" spans="1:9" ht="45" x14ac:dyDescent="0.25">
      <c r="A286" s="68" t="str">
        <f>IF(zgłoszenia[[#This Row],[ID]]&gt;0,zgłoszenia[[#This Row],[Lp.]]&amp;" "&amp;zgłoszenia[[#This Row],[ID]]&amp;"
"&amp;zgłoszenia[[#This Row],[Nr kance- laryjny]]&amp;"/P/15","---")</f>
        <v>283 AA
5172/P/16/P/15</v>
      </c>
      <c r="B28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fundamentów 
gm. Sianów; ob.007 Sianów ; dz. Nr 341</v>
      </c>
      <c r="C286" s="44" t="str">
        <f>IF(zgłoszenia[[#This Row],[Rodzaj zgłoszenia]]&gt;0,zgłoszenia[[#This Row],[Rodzaj zgłoszenia]]," ")</f>
        <v>roboty budowlane - art. 29 ust. 2</v>
      </c>
      <c r="D286" s="64" t="e">
        <f>IF(#REF!&gt;0,#REF!&amp;";
"&amp;#REF!," ")</f>
        <v>#REF!</v>
      </c>
      <c r="E286" s="69" t="e">
        <f>IF(zgłoszenia[BOŚ Znak sprawy]&gt;0,zgłoszenia[BOŚ Znak sprawy]&amp;"
( "&amp;#REF!&amp;" "&amp;"dni )"," ")</f>
        <v>#REF!</v>
      </c>
      <c r="F286" s="82">
        <f>IF(zgłoszenia[[#This Row],[Data wpływu wniosku]]&gt;0,zgłoszenia[[#This Row],[Data wpływu wniosku]]," ")</f>
        <v>42452</v>
      </c>
      <c r="G286" s="60">
        <f>IF(zgłoszenia[[#This Row],[Data zakończenia sprawy]]&gt;0,zgłoszenia[[#This Row],[Data zakończenia sprawy]]," ")</f>
        <v>42478</v>
      </c>
      <c r="H286" s="61" t="str">
        <f>IF(zgłoszenia[[#This Row],[Sposób zakończenia]]&gt;0,zgłoszenia[[#This Row],[Sposób zakończenia]]," ")</f>
        <v>brak sprzeciwu - zgłoszenie skuteczne</v>
      </c>
      <c r="I286" s="77" t="e">
        <f>IF(#REF!&gt;0,#REF!,"---")</f>
        <v>#REF!</v>
      </c>
    </row>
    <row r="287" spans="1:9" ht="45" x14ac:dyDescent="0.25">
      <c r="A287" s="68" t="str">
        <f>IF(zgłoszenia[[#This Row],[ID]]&gt;0,zgłoszenia[[#This Row],[Lp.]]&amp;" "&amp;zgłoszenia[[#This Row],[ID]]&amp;"
"&amp;zgłoszenia[[#This Row],[Nr kance- laryjny]]&amp;"/P/15","---")</f>
        <v>284 AŁ
5173/P/16/P/15</v>
      </c>
      <c r="B28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oczko wodne  
gm. Świeszyno; ob.Niekłonice; dz. Nr 240</v>
      </c>
      <c r="C287" s="44" t="str">
        <f>IF(zgłoszenia[[#This Row],[Rodzaj zgłoszenia]]&gt;0,zgłoszenia[[#This Row],[Rodzaj zgłoszenia]]," ")</f>
        <v>budowa obiektu - art. 29 ust. 1</v>
      </c>
      <c r="D287" s="64" t="e">
        <f>IF(#REF!&gt;0,#REF!&amp;";
"&amp;#REF!," ")</f>
        <v>#REF!</v>
      </c>
      <c r="E287" s="69" t="e">
        <f>IF(zgłoszenia[BOŚ Znak sprawy]&gt;0,zgłoszenia[BOŚ Znak sprawy]&amp;"
( "&amp;#REF!&amp;" "&amp;"dni )"," ")</f>
        <v>#REF!</v>
      </c>
      <c r="F287" s="82">
        <f>IF(zgłoszenia[[#This Row],[Data wpływu wniosku]]&gt;0,zgłoszenia[[#This Row],[Data wpływu wniosku]]," ")</f>
        <v>42452</v>
      </c>
      <c r="G287" s="60">
        <f>IF(zgłoszenia[[#This Row],[Data zakończenia sprawy]]&gt;0,zgłoszenia[[#This Row],[Data zakończenia sprawy]]," ")</f>
        <v>42482</v>
      </c>
      <c r="H287" s="61" t="str">
        <f>IF(zgłoszenia[[#This Row],[Sposób zakończenia]]&gt;0,zgłoszenia[[#This Row],[Sposób zakończenia]]," ")</f>
        <v>brak sprzeciwu - zgłoszenie skuteczne</v>
      </c>
      <c r="I287" s="77" t="e">
        <f>IF(#REF!&gt;0,#REF!,"---")</f>
        <v>#REF!</v>
      </c>
    </row>
    <row r="288" spans="1:9" ht="45" x14ac:dyDescent="0.25">
      <c r="A288" s="68" t="str">
        <f>IF(zgłoszenia[[#This Row],[ID]]&gt;0,zgłoszenia[[#This Row],[Lp.]]&amp;" "&amp;zgłoszenia[[#This Row],[ID]]&amp;"
"&amp;zgłoszenia[[#This Row],[Nr kance- laryjny]]&amp;"/P/15","---")</f>
        <v>285 ST
5200/P/15</v>
      </c>
      <c r="B28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garaż- blaszak  
gm. Polanów; ob.Rzeczyca Wielka ; dz. Nr 332/3</v>
      </c>
      <c r="C288" s="44" t="str">
        <f>IF(zgłoszenia[[#This Row],[Rodzaj zgłoszenia]]&gt;0,zgłoszenia[[#This Row],[Rodzaj zgłoszenia]]," ")</f>
        <v>budowa obiektu - art. 29 ust. 1</v>
      </c>
      <c r="D288" s="64" t="e">
        <f>IF(#REF!&gt;0,#REF!&amp;";
"&amp;#REF!," ")</f>
        <v>#REF!</v>
      </c>
      <c r="E288" s="69" t="e">
        <f>IF(zgłoszenia[BOŚ Znak sprawy]&gt;0,zgłoszenia[BOŚ Znak sprawy]&amp;"
( "&amp;#REF!&amp;" "&amp;"dni )"," ")</f>
        <v>#REF!</v>
      </c>
      <c r="F288" s="82">
        <f>IF(zgłoszenia[[#This Row],[Data wpływu wniosku]]&gt;0,zgłoszenia[[#This Row],[Data wpływu wniosku]]," ")</f>
        <v>42452</v>
      </c>
      <c r="G288" s="60">
        <f>IF(zgłoszenia[[#This Row],[Data zakończenia sprawy]]&gt;0,zgłoszenia[[#This Row],[Data zakończenia sprawy]]," ")</f>
        <v>42485</v>
      </c>
      <c r="H288" s="61" t="str">
        <f>IF(zgłoszenia[[#This Row],[Sposób zakończenia]]&gt;0,zgłoszenia[[#This Row],[Sposób zakończenia]]," ")</f>
        <v>brak sprzeciwu - zgłoszenie skuteczne</v>
      </c>
      <c r="I288" s="77" t="e">
        <f>IF(#REF!&gt;0,#REF!,"---")</f>
        <v>#REF!</v>
      </c>
    </row>
    <row r="289" spans="1:9" ht="30" x14ac:dyDescent="0.25">
      <c r="A289" s="68" t="str">
        <f>IF(zgłoszenia[[#This Row],[ID]]&gt;0,zgłoszenia[[#This Row],[Lp.]]&amp;" "&amp;zgłoszenia[[#This Row],[ID]]&amp;"
"&amp;zgłoszenia[[#This Row],[Nr kance- laryjny]]&amp;"/P/15","---")</f>
        <v>286 MS
5211/P/15</v>
      </c>
      <c r="B28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 jednorodzinny  
gm. Świeszyno; ob.Świeszyno; dz. Nr 891/7</v>
      </c>
      <c r="C289" s="44" t="str">
        <f>IF(zgłoszenia[[#This Row],[Rodzaj zgłoszenia]]&gt;0,zgłoszenia[[#This Row],[Rodzaj zgłoszenia]]," ")</f>
        <v>jednorodzinne art.29 ust.1 pkt 1a</v>
      </c>
      <c r="D289" s="64" t="e">
        <f>IF(#REF!&gt;0,#REF!&amp;";
"&amp;#REF!," ")</f>
        <v>#REF!</v>
      </c>
      <c r="E289" s="69" t="e">
        <f>IF(zgłoszenia[BOŚ Znak sprawy]&gt;0,zgłoszenia[BOŚ Znak sprawy]&amp;"
( "&amp;#REF!&amp;" "&amp;"dni )"," ")</f>
        <v>#REF!</v>
      </c>
      <c r="F289" s="82">
        <f>IF(zgłoszenia[[#This Row],[Data wpływu wniosku]]&gt;0,zgłoszenia[[#This Row],[Data wpływu wniosku]]," ")</f>
        <v>42452</v>
      </c>
      <c r="G289" s="60">
        <f>IF(zgłoszenia[[#This Row],[Data zakończenia sprawy]]&gt;0,zgłoszenia[[#This Row],[Data zakończenia sprawy]]," ")</f>
        <v>42478</v>
      </c>
      <c r="H289" s="61" t="str">
        <f>IF(zgłoszenia[[#This Row],[Sposób zakończenia]]&gt;0,zgłoszenia[[#This Row],[Sposób zakończenia]]," ")</f>
        <v>decyzja umorzenie</v>
      </c>
      <c r="I289" s="77" t="e">
        <f>IF(#REF!&gt;0,#REF!,"---")</f>
        <v>#REF!</v>
      </c>
    </row>
    <row r="290" spans="1:9" ht="45" x14ac:dyDescent="0.25">
      <c r="A290" s="68" t="str">
        <f>IF(zgłoszenia[[#This Row],[ID]]&gt;0,zgłoszenia[[#This Row],[Lp.]]&amp;" "&amp;zgłoszenia[[#This Row],[ID]]&amp;"
"&amp;zgłoszenia[[#This Row],[Nr kance- laryjny]]&amp;"/P/15","---")</f>
        <v>287 ŁD
3099/P/16/P/15</v>
      </c>
      <c r="B29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cztery budynki mieszkalne 
gm. Biesiekierz; ob.Gniazdowo; dz. Nr 136/6</v>
      </c>
      <c r="C290" s="44" t="str">
        <f>IF(zgłoszenia[[#This Row],[Rodzaj zgłoszenia]]&gt;0,zgłoszenia[[#This Row],[Rodzaj zgłoszenia]]," ")</f>
        <v>jednorodzinne art.29 ust.1 pkt 1a</v>
      </c>
      <c r="D290" s="64" t="e">
        <f>IF(#REF!&gt;0,#REF!&amp;";
"&amp;#REF!," ")</f>
        <v>#REF!</v>
      </c>
      <c r="E290" s="69" t="e">
        <f>IF(zgłoszenia[BOŚ Znak sprawy]&gt;0,zgłoszenia[BOŚ Znak sprawy]&amp;"
( "&amp;#REF!&amp;" "&amp;"dni )"," ")</f>
        <v>#REF!</v>
      </c>
      <c r="F290" s="82">
        <f>IF(zgłoszenia[[#This Row],[Data wpływu wniosku]]&gt;0,zgłoszenia[[#This Row],[Data wpływu wniosku]]," ")</f>
        <v>42422</v>
      </c>
      <c r="G290" s="60">
        <f>IF(zgłoszenia[[#This Row],[Data zakończenia sprawy]]&gt;0,zgłoszenia[[#This Row],[Data zakończenia sprawy]]," ")</f>
        <v>42451</v>
      </c>
      <c r="H290" s="61" t="str">
        <f>IF(zgłoszenia[[#This Row],[Sposób zakończenia]]&gt;0,zgłoszenia[[#This Row],[Sposób zakończenia]]," ")</f>
        <v>brak sprzeciwu - zgłoszenie skuteczne</v>
      </c>
      <c r="I290" s="77" t="e">
        <f>IF(#REF!&gt;0,#REF!,"---")</f>
        <v>#REF!</v>
      </c>
    </row>
    <row r="291" spans="1:9" ht="60" x14ac:dyDescent="0.25">
      <c r="A291" s="68" t="str">
        <f>IF(zgłoszenia[[#This Row],[ID]]&gt;0,zgłoszenia[[#This Row],[Lp.]]&amp;" "&amp;zgłoszenia[[#This Row],[ID]]&amp;"
"&amp;zgłoszenia[[#This Row],[Nr kance- laryjny]]&amp;"/P/15","---")</f>
        <v>288 AA
5212/P/15</v>
      </c>
      <c r="B29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oraz przyłącze kan. Sanitarnej 
gm. Sianów; ob.Sucha Koszalińska; dz. Nr 122, 227, 116/2, 49</v>
      </c>
      <c r="C291" s="44" t="str">
        <f>IF(zgłoszenia[[#This Row],[Rodzaj zgłoszenia]]&gt;0,zgłoszenia[[#This Row],[Rodzaj zgłoszenia]]," ")</f>
        <v>budowa obiektu - art. 29 ust. 1</v>
      </c>
      <c r="D291" s="64" t="e">
        <f>IF(#REF!&gt;0,#REF!&amp;";
"&amp;#REF!," ")</f>
        <v>#REF!</v>
      </c>
      <c r="E291" s="69" t="e">
        <f>IF(zgłoszenia[BOŚ Znak sprawy]&gt;0,zgłoszenia[BOŚ Znak sprawy]&amp;"
( "&amp;#REF!&amp;" "&amp;"dni )"," ")</f>
        <v>#REF!</v>
      </c>
      <c r="F291" s="82">
        <f>IF(zgłoszenia[[#This Row],[Data wpływu wniosku]]&gt;0,zgłoszenia[[#This Row],[Data wpływu wniosku]]," ")</f>
        <v>42453</v>
      </c>
      <c r="G291" s="60">
        <f>IF(zgłoszenia[[#This Row],[Data zakończenia sprawy]]&gt;0,zgłoszenia[[#This Row],[Data zakończenia sprawy]]," ")</f>
        <v>42479</v>
      </c>
      <c r="H291" s="61" t="str">
        <f>IF(zgłoszenia[[#This Row],[Sposób zakończenia]]&gt;0,zgłoszenia[[#This Row],[Sposób zakończenia]]," ")</f>
        <v>brak sprzeciwu - zgłoszenie skuteczne</v>
      </c>
      <c r="I291" s="77" t="e">
        <f>IF(#REF!&gt;0,#REF!,"---")</f>
        <v>#REF!</v>
      </c>
    </row>
    <row r="292" spans="1:9" ht="30" x14ac:dyDescent="0.25">
      <c r="A292" s="68" t="str">
        <f>IF(zgłoszenia[[#This Row],[ID]]&gt;0,zgłoszenia[[#This Row],[Lp.]]&amp;" "&amp;zgłoszenia[[#This Row],[ID]]&amp;"
"&amp;zgłoszenia[[#This Row],[Nr kance- laryjny]]&amp;"/P/15","---")</f>
        <v>289 SR
5295/P/15</v>
      </c>
      <c r="B29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ob.Sarbinowo; dz. Nr 444</v>
      </c>
      <c r="C292" s="44" t="str">
        <f>IF(zgłoszenia[[#This Row],[Rodzaj zgłoszenia]]&gt;0,zgłoszenia[[#This Row],[Rodzaj zgłoszenia]]," ")</f>
        <v>budowa obiektu - art. 29 ust. 1</v>
      </c>
      <c r="D292" s="64" t="e">
        <f>IF(#REF!&gt;0,#REF!&amp;";
"&amp;#REF!," ")</f>
        <v>#REF!</v>
      </c>
      <c r="E292" s="69" t="e">
        <f>IF(zgłoszenia[BOŚ Znak sprawy]&gt;0,zgłoszenia[BOŚ Znak sprawy]&amp;"
( "&amp;#REF!&amp;" "&amp;"dni )"," ")</f>
        <v>#REF!</v>
      </c>
      <c r="F292" s="82">
        <f>IF(zgłoszenia[[#This Row],[Data wpływu wniosku]]&gt;0,zgłoszenia[[#This Row],[Data wpływu wniosku]]," ")</f>
        <v>42453</v>
      </c>
      <c r="G292" s="60">
        <f>IF(zgłoszenia[[#This Row],[Data zakończenia sprawy]]&gt;0,zgłoszenia[[#This Row],[Data zakończenia sprawy]]," ")</f>
        <v>42479</v>
      </c>
      <c r="H292" s="61" t="str">
        <f>IF(zgłoszenia[[#This Row],[Sposób zakończenia]]&gt;0,zgłoszenia[[#This Row],[Sposób zakończenia]]," ")</f>
        <v>brak sprzeciwu - zgłoszenie skuteczne</v>
      </c>
      <c r="I292" s="77" t="e">
        <f>IF(#REF!&gt;0,#REF!,"---")</f>
        <v>#REF!</v>
      </c>
    </row>
    <row r="293" spans="1:9" ht="30" x14ac:dyDescent="0.25">
      <c r="A293" s="68" t="str">
        <f>IF(zgłoszenia[[#This Row],[ID]]&gt;0,zgłoszenia[[#This Row],[Lp.]]&amp;" "&amp;zgłoszenia[[#This Row],[ID]]&amp;"
"&amp;zgłoszenia[[#This Row],[Nr kance- laryjny]]&amp;"/P/15","---")</f>
        <v>290 SR
5293/P/15</v>
      </c>
      <c r="B29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budynki rekreacji indywidulanej 
gm. Mielno; ob.Sarbinowo; dz. Nr 196/5</v>
      </c>
      <c r="C293" s="44" t="str">
        <f>IF(zgłoszenia[[#This Row],[Rodzaj zgłoszenia]]&gt;0,zgłoszenia[[#This Row],[Rodzaj zgłoszenia]]," ")</f>
        <v>budowa obiektu - art. 29 ust. 1</v>
      </c>
      <c r="D293" s="64" t="e">
        <f>IF(#REF!&gt;0,#REF!&amp;";
"&amp;#REF!," ")</f>
        <v>#REF!</v>
      </c>
      <c r="E293" s="69" t="e">
        <f>IF(zgłoszenia[BOŚ Znak sprawy]&gt;0,zgłoszenia[BOŚ Znak sprawy]&amp;"
( "&amp;#REF!&amp;" "&amp;"dni )"," ")</f>
        <v>#REF!</v>
      </c>
      <c r="F293" s="82">
        <f>IF(zgłoszenia[[#This Row],[Data wpływu wniosku]]&gt;0,zgłoszenia[[#This Row],[Data wpływu wniosku]]," ")</f>
        <v>42453</v>
      </c>
      <c r="G293" s="60">
        <f>IF(zgłoszenia[[#This Row],[Data zakończenia sprawy]]&gt;0,zgłoszenia[[#This Row],[Data zakończenia sprawy]]," ")</f>
        <v>42487</v>
      </c>
      <c r="H293" s="61" t="str">
        <f>IF(zgłoszenia[[#This Row],[Sposób zakończenia]]&gt;0,zgłoszenia[[#This Row],[Sposób zakończenia]]," ")</f>
        <v>brak sprzeciwu - zgłoszenie skuteczne</v>
      </c>
      <c r="I293" s="77" t="e">
        <f>IF(#REF!&gt;0,#REF!,"---")</f>
        <v>#REF!</v>
      </c>
    </row>
    <row r="294" spans="1:9" ht="30" x14ac:dyDescent="0.25">
      <c r="A294" s="68" t="str">
        <f>IF(zgłoszenia[[#This Row],[ID]]&gt;0,zgłoszenia[[#This Row],[Lp.]]&amp;" "&amp;zgłoszenia[[#This Row],[ID]]&amp;"
"&amp;zgłoszenia[[#This Row],[Nr kance- laryjny]]&amp;"/P/15","---")</f>
        <v>291 SR
5297/P/15</v>
      </c>
      <c r="B29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budynki rekreacji indywidualnej  
gm. Mielno; ob.Sarbinowo; dz. Nr 196/2</v>
      </c>
      <c r="C294" s="44" t="str">
        <f>IF(zgłoszenia[[#This Row],[Rodzaj zgłoszenia]]&gt;0,zgłoszenia[[#This Row],[Rodzaj zgłoszenia]]," ")</f>
        <v>budowa obiektu - art. 29 ust. 1</v>
      </c>
      <c r="D294" s="64" t="e">
        <f>IF(#REF!&gt;0,#REF!&amp;";
"&amp;#REF!," ")</f>
        <v>#REF!</v>
      </c>
      <c r="E294" s="69" t="e">
        <f>IF(zgłoszenia[BOŚ Znak sprawy]&gt;0,zgłoszenia[BOŚ Znak sprawy]&amp;"
( "&amp;#REF!&amp;" "&amp;"dni )"," ")</f>
        <v>#REF!</v>
      </c>
      <c r="F294" s="82">
        <f>IF(zgłoszenia[[#This Row],[Data wpływu wniosku]]&gt;0,zgłoszenia[[#This Row],[Data wpływu wniosku]]," ")</f>
        <v>42453</v>
      </c>
      <c r="G294" s="60">
        <f>IF(zgłoszenia[[#This Row],[Data zakończenia sprawy]]&gt;0,zgłoszenia[[#This Row],[Data zakończenia sprawy]]," ")</f>
        <v>42487</v>
      </c>
      <c r="H294" s="61" t="str">
        <f>IF(zgłoszenia[[#This Row],[Sposób zakończenia]]&gt;0,zgłoszenia[[#This Row],[Sposób zakończenia]]," ")</f>
        <v>brak sprzeciwu - zgłoszenie skuteczne</v>
      </c>
      <c r="I294" s="77" t="e">
        <f>IF(#REF!&gt;0,#REF!,"---")</f>
        <v>#REF!</v>
      </c>
    </row>
    <row r="295" spans="1:9" ht="30" x14ac:dyDescent="0.25">
      <c r="A295" s="68" t="str">
        <f>IF(zgłoszenia[[#This Row],[ID]]&gt;0,zgłoszenia[[#This Row],[Lp.]]&amp;" "&amp;zgłoszenia[[#This Row],[ID]]&amp;"
"&amp;zgłoszenia[[#This Row],[Nr kance- laryjny]]&amp;"/P/15","---")</f>
        <v>292 SR
5292/P/15</v>
      </c>
      <c r="B29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budynki rekreacji indywidualnej  
gm. Mielno; ob.Sarbinowo; dz. Nr 196/4</v>
      </c>
      <c r="C295" s="44" t="str">
        <f>IF(zgłoszenia[[#This Row],[Rodzaj zgłoszenia]]&gt;0,zgłoszenia[[#This Row],[Rodzaj zgłoszenia]]," ")</f>
        <v>budowa obiektu - art. 29 ust. 1</v>
      </c>
      <c r="D295" s="64" t="e">
        <f>IF(#REF!&gt;0,#REF!&amp;";
"&amp;#REF!," ")</f>
        <v>#REF!</v>
      </c>
      <c r="E295" s="69" t="e">
        <f>IF(zgłoszenia[BOŚ Znak sprawy]&gt;0,zgłoszenia[BOŚ Znak sprawy]&amp;"
( "&amp;#REF!&amp;" "&amp;"dni )"," ")</f>
        <v>#REF!</v>
      </c>
      <c r="F295" s="82">
        <f>IF(zgłoszenia[[#This Row],[Data wpływu wniosku]]&gt;0,zgłoszenia[[#This Row],[Data wpływu wniosku]]," ")</f>
        <v>42453</v>
      </c>
      <c r="G295" s="60">
        <f>IF(zgłoszenia[[#This Row],[Data zakończenia sprawy]]&gt;0,zgłoszenia[[#This Row],[Data zakończenia sprawy]]," ")</f>
        <v>42487</v>
      </c>
      <c r="H295" s="61" t="str">
        <f>IF(zgłoszenia[[#This Row],[Sposób zakończenia]]&gt;0,zgłoszenia[[#This Row],[Sposób zakończenia]]," ")</f>
        <v>brak sprzeciwu - zgłoszenie skuteczne</v>
      </c>
      <c r="I295" s="77" t="e">
        <f>IF(#REF!&gt;0,#REF!,"---")</f>
        <v>#REF!</v>
      </c>
    </row>
    <row r="296" spans="1:9" ht="30" x14ac:dyDescent="0.25">
      <c r="A296" s="68" t="str">
        <f>IF(zgłoszenia[[#This Row],[ID]]&gt;0,zgłoszenia[[#This Row],[Lp.]]&amp;" "&amp;zgłoszenia[[#This Row],[ID]]&amp;"
"&amp;zgłoszenia[[#This Row],[Nr kance- laryjny]]&amp;"/P/15","---")</f>
        <v>293 SR
5291/P/15</v>
      </c>
      <c r="B29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budynki rekreacji indywidualnej  
gm. Mielno; ob.Sarbinowo; dz. Nr 196/1</v>
      </c>
      <c r="C296" s="44" t="str">
        <f>IF(zgłoszenia[[#This Row],[Rodzaj zgłoszenia]]&gt;0,zgłoszenia[[#This Row],[Rodzaj zgłoszenia]]," ")</f>
        <v>budowa obiektu - art. 29 ust. 1</v>
      </c>
      <c r="D296" s="64" t="e">
        <f>IF(#REF!&gt;0,#REF!&amp;";
"&amp;#REF!," ")</f>
        <v>#REF!</v>
      </c>
      <c r="E296" s="69" t="e">
        <f>IF(zgłoszenia[BOŚ Znak sprawy]&gt;0,zgłoszenia[BOŚ Znak sprawy]&amp;"
( "&amp;#REF!&amp;" "&amp;"dni )"," ")</f>
        <v>#REF!</v>
      </c>
      <c r="F296" s="82">
        <f>IF(zgłoszenia[[#This Row],[Data wpływu wniosku]]&gt;0,zgłoszenia[[#This Row],[Data wpływu wniosku]]," ")</f>
        <v>42453</v>
      </c>
      <c r="G296" s="60">
        <f>IF(zgłoszenia[[#This Row],[Data zakończenia sprawy]]&gt;0,zgłoszenia[[#This Row],[Data zakończenia sprawy]]," ")</f>
        <v>42487</v>
      </c>
      <c r="H296" s="61" t="str">
        <f>IF(zgłoszenia[[#This Row],[Sposób zakończenia]]&gt;0,zgłoszenia[[#This Row],[Sposób zakończenia]]," ")</f>
        <v>brak sprzeciwu - zgłoszenie skuteczne</v>
      </c>
      <c r="I296" s="77" t="e">
        <f>IF(#REF!&gt;0,#REF!,"---")</f>
        <v>#REF!</v>
      </c>
    </row>
    <row r="297" spans="1:9" ht="30" x14ac:dyDescent="0.25">
      <c r="A297" s="68" t="str">
        <f>IF(zgłoszenia[[#This Row],[ID]]&gt;0,zgłoszenia[[#This Row],[Lp.]]&amp;" "&amp;zgłoszenia[[#This Row],[ID]]&amp;"
"&amp;zgłoszenia[[#This Row],[Nr kance- laryjny]]&amp;"/P/15","---")</f>
        <v>294 SR
5231/P/15</v>
      </c>
      <c r="B29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 
gm. Manowo; ob.Manowo; dz. Nr 296/1</v>
      </c>
      <c r="C297" s="44" t="str">
        <f>IF(zgłoszenia[[#This Row],[Rodzaj zgłoszenia]]&gt;0,zgłoszenia[[#This Row],[Rodzaj zgłoszenia]]," ")</f>
        <v>budowa obiektu - art. 29 ust. 1</v>
      </c>
      <c r="D297" s="64" t="e">
        <f>IF(#REF!&gt;0,#REF!&amp;";
"&amp;#REF!," ")</f>
        <v>#REF!</v>
      </c>
      <c r="E297" s="69" t="e">
        <f>IF(zgłoszenia[BOŚ Znak sprawy]&gt;0,zgłoszenia[BOŚ Znak sprawy]&amp;"
( "&amp;#REF!&amp;" "&amp;"dni )"," ")</f>
        <v>#REF!</v>
      </c>
      <c r="F297" s="82">
        <f>IF(zgłoszenia[[#This Row],[Data wpływu wniosku]]&gt;0,zgłoszenia[[#This Row],[Data wpływu wniosku]]," ")</f>
        <v>42452</v>
      </c>
      <c r="G297" s="60">
        <f>IF(zgłoszenia[[#This Row],[Data zakończenia sprawy]]&gt;0,zgłoszenia[[#This Row],[Data zakończenia sprawy]]," ")</f>
        <v>42468</v>
      </c>
      <c r="H297" s="61" t="str">
        <f>IF(zgłoszenia[[#This Row],[Sposób zakończenia]]&gt;0,zgłoszenia[[#This Row],[Sposób zakończenia]]," ")</f>
        <v>brak sprzeciwu - zgłoszenie skuteczne</v>
      </c>
      <c r="I297" s="77" t="e">
        <f>IF(#REF!&gt;0,#REF!,"---")</f>
        <v>#REF!</v>
      </c>
    </row>
    <row r="298" spans="1:9" ht="30" x14ac:dyDescent="0.25">
      <c r="A298" s="68" t="str">
        <f>IF(zgłoszenia[[#This Row],[ID]]&gt;0,zgłoszenia[[#This Row],[Lp.]]&amp;" "&amp;zgłoszenia[[#This Row],[ID]]&amp;"
"&amp;zgłoszenia[[#This Row],[Nr kance- laryjny]]&amp;"/P/15","---")</f>
        <v>295 AA
5274/P/15</v>
      </c>
      <c r="B29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instalacji c.o. 
gm. Bobolice; ob.Bobolice; dz. Nr 106</v>
      </c>
      <c r="C298" s="44" t="str">
        <f>IF(zgłoszenia[[#This Row],[Rodzaj zgłoszenia]]&gt;0,zgłoszenia[[#This Row],[Rodzaj zgłoszenia]]," ")</f>
        <v>budowa obiektu - art. 29 ust. 1</v>
      </c>
      <c r="D298" s="64" t="e">
        <f>IF(#REF!&gt;0,#REF!&amp;";
"&amp;#REF!," ")</f>
        <v>#REF!</v>
      </c>
      <c r="E298" s="69" t="e">
        <f>IF(zgłoszenia[BOŚ Znak sprawy]&gt;0,zgłoszenia[BOŚ Znak sprawy]&amp;"
( "&amp;#REF!&amp;" "&amp;"dni )"," ")</f>
        <v>#REF!</v>
      </c>
      <c r="F298" s="82">
        <f>IF(zgłoszenia[[#This Row],[Data wpływu wniosku]]&gt;0,zgłoszenia[[#This Row],[Data wpływu wniosku]]," ")</f>
        <v>42453</v>
      </c>
      <c r="G298" s="60" t="str">
        <f>IF(zgłoszenia[[#This Row],[Data zakończenia sprawy]]&gt;0,zgłoszenia[[#This Row],[Data zakończenia sprawy]]," ")</f>
        <v xml:space="preserve"> </v>
      </c>
      <c r="H298" s="61" t="str">
        <f>IF(zgłoszenia[[#This Row],[Sposób zakończenia]]&gt;0,zgłoszenia[[#This Row],[Sposób zakończenia]]," ")</f>
        <v>brak sprzeciwu - zgłoszenie skuteczne</v>
      </c>
      <c r="I298" s="77" t="e">
        <f>IF(#REF!&gt;0,#REF!,"---")</f>
        <v>#REF!</v>
      </c>
    </row>
    <row r="299" spans="1:9" ht="30" x14ac:dyDescent="0.25">
      <c r="A299" s="68" t="str">
        <f>IF(zgłoszenia[[#This Row],[ID]]&gt;0,zgłoszenia[[#This Row],[Lp.]]&amp;" "&amp;zgłoszenia[[#This Row],[ID]]&amp;"
"&amp;zgłoszenia[[#This Row],[Nr kance- laryjny]]&amp;"/P/15","---")</f>
        <v>296 MS
5272/P/15</v>
      </c>
      <c r="B29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gospodarczego 
gm. Będzino; ob.Tymień; dz. Nr 139/5</v>
      </c>
      <c r="C299" s="44" t="str">
        <f>IF(zgłoszenia[[#This Row],[Rodzaj zgłoszenia]]&gt;0,zgłoszenia[[#This Row],[Rodzaj zgłoszenia]]," ")</f>
        <v>budowa obiektu - art. 29 ust. 1</v>
      </c>
      <c r="D299" s="64" t="e">
        <f>IF(#REF!&gt;0,#REF!&amp;";
"&amp;#REF!," ")</f>
        <v>#REF!</v>
      </c>
      <c r="E299" s="69" t="e">
        <f>IF(zgłoszenia[BOŚ Znak sprawy]&gt;0,zgłoszenia[BOŚ Znak sprawy]&amp;"
( "&amp;#REF!&amp;" "&amp;"dni )"," ")</f>
        <v>#REF!</v>
      </c>
      <c r="F299" s="82">
        <f>IF(zgłoszenia[[#This Row],[Data wpływu wniosku]]&gt;0,zgłoszenia[[#This Row],[Data wpływu wniosku]]," ")</f>
        <v>42453</v>
      </c>
      <c r="G299" s="60">
        <f>IF(zgłoszenia[[#This Row],[Data zakończenia sprawy]]&gt;0,zgłoszenia[[#This Row],[Data zakończenia sprawy]]," ")</f>
        <v>42507</v>
      </c>
      <c r="H299" s="61" t="str">
        <f>IF(zgłoszenia[[#This Row],[Sposób zakończenia]]&gt;0,zgłoszenia[[#This Row],[Sposób zakończenia]]," ")</f>
        <v>decyzja sprzeciwu</v>
      </c>
      <c r="I299" s="77" t="e">
        <f>IF(#REF!&gt;0,#REF!,"---")</f>
        <v>#REF!</v>
      </c>
    </row>
    <row r="300" spans="1:9" ht="30" x14ac:dyDescent="0.25">
      <c r="A300" s="68" t="str">
        <f>IF(zgłoszenia[[#This Row],[ID]]&gt;0,zgłoszenia[[#This Row],[Lp.]]&amp;" "&amp;zgłoszenia[[#This Row],[ID]]&amp;"
"&amp;zgłoszenia[[#This Row],[Nr kance- laryjny]]&amp;"/P/15","---")</f>
        <v>297 AA
5382/P/15</v>
      </c>
      <c r="B30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spos. Użytkowania 
gm. Sianów; ob.Sianów; dz. Nr 573</v>
      </c>
      <c r="C300" s="44" t="str">
        <f>IF(zgłoszenia[[#This Row],[Rodzaj zgłoszenia]]&gt;0,zgłoszenia[[#This Row],[Rodzaj zgłoszenia]]," ")</f>
        <v>budowa obiektu - art. 29 ust. 1</v>
      </c>
      <c r="D300" s="64" t="e">
        <f>IF(#REF!&gt;0,#REF!&amp;";
"&amp;#REF!," ")</f>
        <v>#REF!</v>
      </c>
      <c r="E300" s="69" t="e">
        <f>IF(zgłoszenia[BOŚ Znak sprawy]&gt;0,zgłoszenia[BOŚ Znak sprawy]&amp;"
( "&amp;#REF!&amp;" "&amp;"dni )"," ")</f>
        <v>#REF!</v>
      </c>
      <c r="F300" s="82">
        <f>IF(zgłoszenia[[#This Row],[Data wpływu wniosku]]&gt;0,zgłoszenia[[#This Row],[Data wpływu wniosku]]," ")</f>
        <v>42454</v>
      </c>
      <c r="G300" s="60">
        <f>IF(zgłoszenia[[#This Row],[Data zakończenia sprawy]]&gt;0,zgłoszenia[[#This Row],[Data zakończenia sprawy]]," ")</f>
        <v>42478</v>
      </c>
      <c r="H300" s="61" t="str">
        <f>IF(zgłoszenia[[#This Row],[Sposób zakończenia]]&gt;0,zgłoszenia[[#This Row],[Sposób zakończenia]]," ")</f>
        <v>brak sprzeciwu - zgłoszenie skuteczne</v>
      </c>
      <c r="I300" s="77" t="e">
        <f>IF(#REF!&gt;0,#REF!,"---")</f>
        <v>#REF!</v>
      </c>
    </row>
    <row r="301" spans="1:9" ht="30" x14ac:dyDescent="0.25">
      <c r="A301" s="68" t="str">
        <f>IF(zgłoszenia[[#This Row],[ID]]&gt;0,zgłoszenia[[#This Row],[Lp.]]&amp;" "&amp;zgłoszenia[[#This Row],[ID]]&amp;"
"&amp;zgłoszenia[[#This Row],[Nr kance- laryjny]]&amp;"/P/15","---")</f>
        <v>298 AA
5379/P/15</v>
      </c>
      <c r="B30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spos. Użytkowania 
gm. Sianów; ob.Sianów; dz. Nr 178</v>
      </c>
      <c r="C301" s="44" t="str">
        <f>IF(zgłoszenia[[#This Row],[Rodzaj zgłoszenia]]&gt;0,zgłoszenia[[#This Row],[Rodzaj zgłoszenia]]," ")</f>
        <v>budowa obiektu - art. 29 ust. 1</v>
      </c>
      <c r="D301" s="64" t="e">
        <f>IF(#REF!&gt;0,#REF!&amp;";
"&amp;#REF!," ")</f>
        <v>#REF!</v>
      </c>
      <c r="E301" s="69" t="e">
        <f>IF(zgłoszenia[BOŚ Znak sprawy]&gt;0,zgłoszenia[BOŚ Znak sprawy]&amp;"
( "&amp;#REF!&amp;" "&amp;"dni )"," ")</f>
        <v>#REF!</v>
      </c>
      <c r="F301" s="82">
        <f>IF(zgłoszenia[[#This Row],[Data wpływu wniosku]]&gt;0,zgłoszenia[[#This Row],[Data wpływu wniosku]]," ")</f>
        <v>42454</v>
      </c>
      <c r="G301" s="60">
        <f>IF(zgłoszenia[[#This Row],[Data zakończenia sprawy]]&gt;0,zgłoszenia[[#This Row],[Data zakończenia sprawy]]," ")</f>
        <v>42478</v>
      </c>
      <c r="H301" s="61" t="str">
        <f>IF(zgłoszenia[[#This Row],[Sposób zakończenia]]&gt;0,zgłoszenia[[#This Row],[Sposób zakończenia]]," ")</f>
        <v>brak sprzeciwu - zgłoszenie skuteczne</v>
      </c>
      <c r="I301" s="77" t="e">
        <f>IF(#REF!&gt;0,#REF!,"---")</f>
        <v>#REF!</v>
      </c>
    </row>
    <row r="302" spans="1:9" ht="45" x14ac:dyDescent="0.25">
      <c r="A302" s="68" t="str">
        <f>IF(zgłoszenia[[#This Row],[ID]]&gt;0,zgłoszenia[[#This Row],[Lp.]]&amp;" "&amp;zgłoszenia[[#This Row],[ID]]&amp;"
"&amp;zgłoszenia[[#This Row],[Nr kance- laryjny]]&amp;"/P/15","---")</f>
        <v>299 MS
5398/P/15</v>
      </c>
      <c r="B30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i budynek gospodarczy 
gm. Będzino; ob.Będzinko; dz. Nr 85/6, 349</v>
      </c>
      <c r="C302" s="44" t="str">
        <f>IF(zgłoszenia[[#This Row],[Rodzaj zgłoszenia]]&gt;0,zgłoszenia[[#This Row],[Rodzaj zgłoszenia]]," ")</f>
        <v>jednorodzinne art.29 ust.1 pkt 1a</v>
      </c>
      <c r="D302" s="64" t="e">
        <f>IF(#REF!&gt;0,#REF!&amp;";
"&amp;#REF!," ")</f>
        <v>#REF!</v>
      </c>
      <c r="E302" s="69" t="e">
        <f>IF(zgłoszenia[BOŚ Znak sprawy]&gt;0,zgłoszenia[BOŚ Znak sprawy]&amp;"
( "&amp;#REF!&amp;" "&amp;"dni )"," ")</f>
        <v>#REF!</v>
      </c>
      <c r="F302" s="82">
        <f>IF(zgłoszenia[[#This Row],[Data wpływu wniosku]]&gt;0,zgłoszenia[[#This Row],[Data wpływu wniosku]]," ")</f>
        <v>42454</v>
      </c>
      <c r="G302" s="60">
        <f>IF(zgłoszenia[[#This Row],[Data zakończenia sprawy]]&gt;0,zgłoszenia[[#This Row],[Data zakończenia sprawy]]," ")</f>
        <v>42482</v>
      </c>
      <c r="H302" s="61" t="str">
        <f>IF(zgłoszenia[[#This Row],[Sposób zakończenia]]&gt;0,zgłoszenia[[#This Row],[Sposób zakończenia]]," ")</f>
        <v>brak sprzeciwu - zgłoszenie skuteczne</v>
      </c>
      <c r="I302" s="77" t="e">
        <f>IF(#REF!&gt;0,#REF!,"---")</f>
        <v>#REF!</v>
      </c>
    </row>
    <row r="303" spans="1:9" ht="30" x14ac:dyDescent="0.25">
      <c r="A303" s="68" t="str">
        <f>IF(zgłoszenia[[#This Row],[ID]]&gt;0,zgłoszenia[[#This Row],[Lp.]]&amp;" "&amp;zgłoszenia[[#This Row],[ID]]&amp;"
"&amp;zgłoszenia[[#This Row],[Nr kance- laryjny]]&amp;"/P/15","---")</f>
        <v>300 KŻ
5387/P/15</v>
      </c>
      <c r="B30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Mielno; ob.Mielno; dz. Nr 662</v>
      </c>
      <c r="C303" s="44" t="str">
        <f>IF(zgłoszenia[[#This Row],[Rodzaj zgłoszenia]]&gt;0,zgłoszenia[[#This Row],[Rodzaj zgłoszenia]]," ")</f>
        <v>budowa obiektu - art. 29 ust. 1</v>
      </c>
      <c r="D303" s="64" t="e">
        <f>IF(#REF!&gt;0,#REF!&amp;";
"&amp;#REF!," ")</f>
        <v>#REF!</v>
      </c>
      <c r="E303" s="69" t="e">
        <f>IF(zgłoszenia[BOŚ Znak sprawy]&gt;0,zgłoszenia[BOŚ Znak sprawy]&amp;"
( "&amp;#REF!&amp;" "&amp;"dni )"," ")</f>
        <v>#REF!</v>
      </c>
      <c r="F303" s="82">
        <f>IF(zgłoszenia[[#This Row],[Data wpływu wniosku]]&gt;0,zgłoszenia[[#This Row],[Data wpływu wniosku]]," ")</f>
        <v>42454</v>
      </c>
      <c r="G303" s="60">
        <f>IF(zgłoszenia[[#This Row],[Data zakończenia sprawy]]&gt;0,zgłoszenia[[#This Row],[Data zakończenia sprawy]]," ")</f>
        <v>42537</v>
      </c>
      <c r="H303" s="61" t="str">
        <f>IF(zgłoszenia[[#This Row],[Sposób zakończenia]]&gt;0,zgłoszenia[[#This Row],[Sposób zakończenia]]," ")</f>
        <v>brak sprzeciwu - zgłoszenie skuteczne</v>
      </c>
      <c r="I303" s="77" t="e">
        <f>IF(#REF!&gt;0,#REF!,"---")</f>
        <v>#REF!</v>
      </c>
    </row>
    <row r="304" spans="1:9" ht="45" x14ac:dyDescent="0.25">
      <c r="A304" s="68" t="str">
        <f>IF(zgłoszenia[[#This Row],[ID]]&gt;0,zgłoszenia[[#This Row],[Lp.]]&amp;" "&amp;zgłoszenia[[#This Row],[ID]]&amp;"
"&amp;zgłoszenia[[#This Row],[Nr kance- laryjny]]&amp;"/P/15","---")</f>
        <v>301 KŻ
5385/P/15</v>
      </c>
      <c r="B30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tymczasowe urządzenie rekreacyjne 
gm. Mielno; ob.Mielno; dz. Nr 42/68</v>
      </c>
      <c r="C304" s="44" t="str">
        <f>IF(zgłoszenia[[#This Row],[Rodzaj zgłoszenia]]&gt;0,zgłoszenia[[#This Row],[Rodzaj zgłoszenia]]," ")</f>
        <v>tymczasowy obiekt - art. 29 ust. 1, pkt 12</v>
      </c>
      <c r="D304" s="64" t="e">
        <f>IF(#REF!&gt;0,#REF!&amp;";
"&amp;#REF!," ")</f>
        <v>#REF!</v>
      </c>
      <c r="E304" s="69" t="e">
        <f>IF(zgłoszenia[BOŚ Znak sprawy]&gt;0,zgłoszenia[BOŚ Znak sprawy]&amp;"
( "&amp;#REF!&amp;" "&amp;"dni )"," ")</f>
        <v>#REF!</v>
      </c>
      <c r="F304" s="82">
        <f>IF(zgłoszenia[[#This Row],[Data wpływu wniosku]]&gt;0,zgłoszenia[[#This Row],[Data wpływu wniosku]]," ")</f>
        <v>42454</v>
      </c>
      <c r="G304" s="60">
        <f>IF(zgłoszenia[[#This Row],[Data zakończenia sprawy]]&gt;0,zgłoszenia[[#This Row],[Data zakończenia sprawy]]," ")</f>
        <v>42495</v>
      </c>
      <c r="H304" s="61" t="str">
        <f>IF(zgłoszenia[[#This Row],[Sposób zakończenia]]&gt;0,zgłoszenia[[#This Row],[Sposób zakończenia]]," ")</f>
        <v>brak sprzeciwu - zgłoszenie skuteczne</v>
      </c>
      <c r="I304" s="77" t="e">
        <f>IF(#REF!&gt;0,#REF!,"---")</f>
        <v>#REF!</v>
      </c>
    </row>
    <row r="305" spans="1:9" ht="45" x14ac:dyDescent="0.25">
      <c r="A305" s="68" t="str">
        <f>IF(zgłoszenia[[#This Row],[ID]]&gt;0,zgłoszenia[[#This Row],[Lp.]]&amp;" "&amp;zgłoszenia[[#This Row],[ID]]&amp;"
"&amp;zgłoszenia[[#This Row],[Nr kance- laryjny]]&amp;"/P/15","---")</f>
        <v>302 AA
5485/P/16/P/15</v>
      </c>
      <c r="B30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ogrodzenie o wysokości 2,20 m na cokole betonowym  
gm. Sianów; ob.Sianów; dz. Nr 74/12, 74/13</v>
      </c>
      <c r="C305" s="44" t="str">
        <f>IF(zgłoszenia[[#This Row],[Rodzaj zgłoszenia]]&gt;0,zgłoszenia[[#This Row],[Rodzaj zgłoszenia]]," ")</f>
        <v>rozbiórka obiektu - art. 31</v>
      </c>
      <c r="D305" s="64" t="e">
        <f>IF(#REF!&gt;0,#REF!&amp;";
"&amp;#REF!," ")</f>
        <v>#REF!</v>
      </c>
      <c r="E305" s="69" t="e">
        <f>IF(zgłoszenia[BOŚ Znak sprawy]&gt;0,zgłoszenia[BOŚ Znak sprawy]&amp;"
( "&amp;#REF!&amp;" "&amp;"dni )"," ")</f>
        <v>#REF!</v>
      </c>
      <c r="F305" s="82">
        <f>IF(zgłoszenia[[#This Row],[Data wpływu wniosku]]&gt;0,zgłoszenia[[#This Row],[Data wpływu wniosku]]," ")</f>
        <v>42458</v>
      </c>
      <c r="G305" s="60">
        <f>IF(zgłoszenia[[#This Row],[Data zakończenia sprawy]]&gt;0,zgłoszenia[[#This Row],[Data zakończenia sprawy]]," ")</f>
        <v>42478</v>
      </c>
      <c r="H305" s="61" t="str">
        <f>IF(zgłoszenia[[#This Row],[Sposób zakończenia]]&gt;0,zgłoszenia[[#This Row],[Sposób zakończenia]]," ")</f>
        <v xml:space="preserve"> </v>
      </c>
      <c r="I305" s="77" t="e">
        <f>IF(#REF!&gt;0,#REF!,"---")</f>
        <v>#REF!</v>
      </c>
    </row>
    <row r="306" spans="1:9" ht="45" x14ac:dyDescent="0.25">
      <c r="A306" s="68" t="str">
        <f>IF(zgłoszenia[[#This Row],[ID]]&gt;0,zgłoszenia[[#This Row],[Lp.]]&amp;" "&amp;zgłoszenia[[#This Row],[ID]]&amp;"
"&amp;zgłoszenia[[#This Row],[Nr kance- laryjny]]&amp;"/P/15","---")</f>
        <v>303 SR
5474/P/16/P/15</v>
      </c>
      <c r="B30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kiosk warzywno-owocowy o konstrukcji drewnianej  
gm. Mielno; ob.Gąski ; dz. Nr 46/17</v>
      </c>
      <c r="C306" s="44" t="str">
        <f>IF(zgłoszenia[[#This Row],[Rodzaj zgłoszenia]]&gt;0,zgłoszenia[[#This Row],[Rodzaj zgłoszenia]]," ")</f>
        <v>tymczasowy obiekt - art. 29 ust. 1, pkt 12</v>
      </c>
      <c r="D306" s="64" t="e">
        <f>IF(#REF!&gt;0,#REF!&amp;";
"&amp;#REF!," ")</f>
        <v>#REF!</v>
      </c>
      <c r="E306" s="69" t="e">
        <f>IF(zgłoszenia[BOŚ Znak sprawy]&gt;0,zgłoszenia[BOŚ Znak sprawy]&amp;"
( "&amp;#REF!&amp;" "&amp;"dni )"," ")</f>
        <v>#REF!</v>
      </c>
      <c r="F306" s="82">
        <f>IF(zgłoszenia[[#This Row],[Data wpływu wniosku]]&gt;0,zgłoszenia[[#This Row],[Data wpływu wniosku]]," ")</f>
        <v>42458</v>
      </c>
      <c r="G306" s="60">
        <f>IF(zgłoszenia[[#This Row],[Data zakończenia sprawy]]&gt;0,zgłoszenia[[#This Row],[Data zakończenia sprawy]]," ")</f>
        <v>42467</v>
      </c>
      <c r="H306" s="61" t="str">
        <f>IF(zgłoszenia[[#This Row],[Sposób zakończenia]]&gt;0,zgłoszenia[[#This Row],[Sposób zakończenia]]," ")</f>
        <v>brak sprzeciwu - zgłoszenie skuteczne</v>
      </c>
      <c r="I306" s="77" t="e">
        <f>IF(#REF!&gt;0,#REF!,"---")</f>
        <v>#REF!</v>
      </c>
    </row>
    <row r="307" spans="1:9" ht="45" x14ac:dyDescent="0.25">
      <c r="A307" s="68" t="str">
        <f>IF(zgłoszenia[[#This Row],[ID]]&gt;0,zgłoszenia[[#This Row],[Lp.]]&amp;" "&amp;zgłoszenia[[#This Row],[ID]]&amp;"
"&amp;zgłoszenia[[#This Row],[Nr kance- laryjny]]&amp;"/P/15","---")</f>
        <v>304 SR
5476/P/16/P/15</v>
      </c>
      <c r="B30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budynki gospodarcze  
gm. Biesiekierz; ob.Parnowo; dz. Nr 320/5</v>
      </c>
      <c r="C307" s="44" t="str">
        <f>IF(zgłoszenia[[#This Row],[Rodzaj zgłoszenia]]&gt;0,zgłoszenia[[#This Row],[Rodzaj zgłoszenia]]," ")</f>
        <v>budowa obiektu - art. 29 ust. 1</v>
      </c>
      <c r="D307" s="64" t="e">
        <f>IF(#REF!&gt;0,#REF!&amp;";
"&amp;#REF!," ")</f>
        <v>#REF!</v>
      </c>
      <c r="E307" s="69" t="e">
        <f>IF(zgłoszenia[BOŚ Znak sprawy]&gt;0,zgłoszenia[BOŚ Znak sprawy]&amp;"
( "&amp;#REF!&amp;" "&amp;"dni )"," ")</f>
        <v>#REF!</v>
      </c>
      <c r="F307" s="82">
        <f>IF(zgłoszenia[[#This Row],[Data wpływu wniosku]]&gt;0,zgłoszenia[[#This Row],[Data wpływu wniosku]]," ")</f>
        <v>42458</v>
      </c>
      <c r="G307" s="60">
        <f>IF(zgłoszenia[[#This Row],[Data zakończenia sprawy]]&gt;0,zgłoszenia[[#This Row],[Data zakończenia sprawy]]," ")</f>
        <v>42481</v>
      </c>
      <c r="H307" s="61" t="str">
        <f>IF(zgłoszenia[[#This Row],[Sposób zakończenia]]&gt;0,zgłoszenia[[#This Row],[Sposób zakończenia]]," ")</f>
        <v>brak sprzeciwu - zgłoszenie skuteczne</v>
      </c>
      <c r="I307" s="77" t="e">
        <f>IF(#REF!&gt;0,#REF!,"---")</f>
        <v>#REF!</v>
      </c>
    </row>
    <row r="308" spans="1:9" ht="45" x14ac:dyDescent="0.25">
      <c r="A308" s="68" t="str">
        <f>IF(zgłoszenia[[#This Row],[ID]]&gt;0,zgłoszenia[[#This Row],[Lp.]]&amp;" "&amp;zgłoszenia[[#This Row],[ID]]&amp;"
"&amp;zgłoszenia[[#This Row],[Nr kance- laryjny]]&amp;"/P/15","---")</f>
        <v>305 AA
5477/P/16/P/15</v>
      </c>
      <c r="B30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oranżeria  
gm. Sianów; ob.Sucha Koszalińska ; dz. Nr 169/11</v>
      </c>
      <c r="C308" s="44" t="str">
        <f>IF(zgłoszenia[[#This Row],[Rodzaj zgłoszenia]]&gt;0,zgłoszenia[[#This Row],[Rodzaj zgłoszenia]]," ")</f>
        <v>budowa obiektu - art. 29 ust. 1</v>
      </c>
      <c r="D308" s="64" t="e">
        <f>IF(#REF!&gt;0,#REF!&amp;";
"&amp;#REF!," ")</f>
        <v>#REF!</v>
      </c>
      <c r="E308" s="69" t="e">
        <f>IF(zgłoszenia[BOŚ Znak sprawy]&gt;0,zgłoszenia[BOŚ Znak sprawy]&amp;"
( "&amp;#REF!&amp;" "&amp;"dni )"," ")</f>
        <v>#REF!</v>
      </c>
      <c r="F308" s="82">
        <f>IF(zgłoszenia[[#This Row],[Data wpływu wniosku]]&gt;0,zgłoszenia[[#This Row],[Data wpływu wniosku]]," ")</f>
        <v>42458</v>
      </c>
      <c r="G308" s="60" t="str">
        <f>IF(zgłoszenia[[#This Row],[Data zakończenia sprawy]]&gt;0,zgłoszenia[[#This Row],[Data zakończenia sprawy]]," ")</f>
        <v xml:space="preserve"> </v>
      </c>
      <c r="H308" s="61" t="str">
        <f>IF(zgłoszenia[[#This Row],[Sposób zakończenia]]&gt;0,zgłoszenia[[#This Row],[Sposób zakończenia]]," ")</f>
        <v xml:space="preserve"> </v>
      </c>
      <c r="I308" s="77" t="e">
        <f>IF(#REF!&gt;0,#REF!,"---")</f>
        <v>#REF!</v>
      </c>
    </row>
    <row r="309" spans="1:9" ht="45" x14ac:dyDescent="0.25">
      <c r="A309" s="68" t="str">
        <f>IF(zgłoszenia[[#This Row],[ID]]&gt;0,zgłoszenia[[#This Row],[Lp.]]&amp;" "&amp;zgłoszenia[[#This Row],[ID]]&amp;"
"&amp;zgłoszenia[[#This Row],[Nr kance- laryjny]]&amp;"/P/15","---")</f>
        <v>306 WŚ
5579/P/16/P/15</v>
      </c>
      <c r="B30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Polanów; ob.Kościernica ; dz. Nr 22/4</v>
      </c>
      <c r="C309" s="44" t="str">
        <f>IF(zgłoszenia[[#This Row],[Rodzaj zgłoszenia]]&gt;0,zgłoszenia[[#This Row],[Rodzaj zgłoszenia]]," ")</f>
        <v>roboty budowlane - art. 29 ust. 2</v>
      </c>
      <c r="D309" s="64" t="e">
        <f>IF(#REF!&gt;0,#REF!&amp;";
"&amp;#REF!," ")</f>
        <v>#REF!</v>
      </c>
      <c r="E309" s="69" t="e">
        <f>IF(zgłoszenia[BOŚ Znak sprawy]&gt;0,zgłoszenia[BOŚ Znak sprawy]&amp;"
( "&amp;#REF!&amp;" "&amp;"dni )"," ")</f>
        <v>#REF!</v>
      </c>
      <c r="F309" s="82">
        <f>IF(zgłoszenia[[#This Row],[Data wpływu wniosku]]&gt;0,zgłoszenia[[#This Row],[Data wpływu wniosku]]," ")</f>
        <v>42459</v>
      </c>
      <c r="G309" s="60">
        <f>IF(zgłoszenia[[#This Row],[Data zakończenia sprawy]]&gt;0,zgłoszenia[[#This Row],[Data zakończenia sprawy]]," ")</f>
        <v>42488</v>
      </c>
      <c r="H309" s="61" t="str">
        <f>IF(zgłoszenia[[#This Row],[Sposób zakończenia]]&gt;0,zgłoszenia[[#This Row],[Sposób zakończenia]]," ")</f>
        <v>brak sprzeciwu - zgłoszenie skuteczne</v>
      </c>
      <c r="I309" s="77" t="e">
        <f>IF(#REF!&gt;0,#REF!,"---")</f>
        <v>#REF!</v>
      </c>
    </row>
    <row r="310" spans="1:9" ht="45" x14ac:dyDescent="0.25">
      <c r="A310" s="68" t="str">
        <f>IF(zgłoszenia[[#This Row],[ID]]&gt;0,zgłoszenia[[#This Row],[Lp.]]&amp;" "&amp;zgłoszenia[[#This Row],[ID]]&amp;"
"&amp;zgłoszenia[[#This Row],[Nr kance- laryjny]]&amp;"/P/15","---")</f>
        <v>307 AP
5611/P/16/P/15</v>
      </c>
      <c r="B31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wodociągowej  
gm. Mielno; ob.Gąski ; dz. Nr 110, 111/17, 111/46, 111/49</v>
      </c>
      <c r="C310" s="44" t="str">
        <f>IF(zgłoszenia[[#This Row],[Rodzaj zgłoszenia]]&gt;0,zgłoszenia[[#This Row],[Rodzaj zgłoszenia]]," ")</f>
        <v>sieci art.29 ust.1 pkt 19a</v>
      </c>
      <c r="D310" s="64" t="e">
        <f>IF(#REF!&gt;0,#REF!&amp;";
"&amp;#REF!," ")</f>
        <v>#REF!</v>
      </c>
      <c r="E310" s="69" t="e">
        <f>IF(zgłoszenia[BOŚ Znak sprawy]&gt;0,zgłoszenia[BOŚ Znak sprawy]&amp;"
( "&amp;#REF!&amp;" "&amp;"dni )"," ")</f>
        <v>#REF!</v>
      </c>
      <c r="F310" s="82">
        <f>IF(zgłoszenia[[#This Row],[Data wpływu wniosku]]&gt;0,zgłoszenia[[#This Row],[Data wpływu wniosku]]," ")</f>
        <v>42459</v>
      </c>
      <c r="G310" s="60">
        <f>IF(zgłoszenia[[#This Row],[Data zakończenia sprawy]]&gt;0,zgłoszenia[[#This Row],[Data zakończenia sprawy]]," ")</f>
        <v>42473</v>
      </c>
      <c r="H310" s="61" t="str">
        <f>IF(zgłoszenia[[#This Row],[Sposób zakończenia]]&gt;0,zgłoszenia[[#This Row],[Sposób zakończenia]]," ")</f>
        <v>brak sprzeciwu - zgłoszenie skuteczne</v>
      </c>
      <c r="I310" s="77" t="e">
        <f>IF(#REF!&gt;0,#REF!,"---")</f>
        <v>#REF!</v>
      </c>
    </row>
    <row r="311" spans="1:9" ht="45" x14ac:dyDescent="0.25">
      <c r="A311" s="68" t="str">
        <f>IF(zgłoszenia[[#This Row],[ID]]&gt;0,zgłoszenia[[#This Row],[Lp.]]&amp;" "&amp;zgłoszenia[[#This Row],[ID]]&amp;"
"&amp;zgłoszenia[[#This Row],[Nr kance- laryjny]]&amp;"/P/15","---")</f>
        <v>308 MS
5620/P/16/P/15</v>
      </c>
      <c r="B31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 
gm. Będzino; ob.Mścice; dz. Nr 178/8</v>
      </c>
      <c r="C311" s="44" t="str">
        <f>IF(zgłoszenia[[#This Row],[Rodzaj zgłoszenia]]&gt;0,zgłoszenia[[#This Row],[Rodzaj zgłoszenia]]," ")</f>
        <v>jednorodzinne art.29 ust.1 pkt 1a</v>
      </c>
      <c r="D311" s="64" t="e">
        <f>IF(#REF!&gt;0,#REF!&amp;";
"&amp;#REF!," ")</f>
        <v>#REF!</v>
      </c>
      <c r="E311" s="69" t="e">
        <f>IF(zgłoszenia[BOŚ Znak sprawy]&gt;0,zgłoszenia[BOŚ Znak sprawy]&amp;"
( "&amp;#REF!&amp;" "&amp;"dni )"," ")</f>
        <v>#REF!</v>
      </c>
      <c r="F311" s="82">
        <f>IF(zgłoszenia[[#This Row],[Data wpływu wniosku]]&gt;0,zgłoszenia[[#This Row],[Data wpływu wniosku]]," ")</f>
        <v>42459</v>
      </c>
      <c r="G311" s="60">
        <f>IF(zgłoszenia[[#This Row],[Data zakończenia sprawy]]&gt;0,zgłoszenia[[#This Row],[Data zakończenia sprawy]]," ")</f>
        <v>42487</v>
      </c>
      <c r="H311" s="61" t="str">
        <f>IF(zgłoszenia[[#This Row],[Sposób zakończenia]]&gt;0,zgłoszenia[[#This Row],[Sposób zakończenia]]," ")</f>
        <v>brak sprzeciwu - zgłoszenie skuteczne</v>
      </c>
      <c r="I311" s="77" t="e">
        <f>IF(#REF!&gt;0,#REF!,"---")</f>
        <v>#REF!</v>
      </c>
    </row>
    <row r="312" spans="1:9" ht="45" x14ac:dyDescent="0.25">
      <c r="A312" s="68" t="str">
        <f>IF(zgłoszenia[[#This Row],[ID]]&gt;0,zgłoszenia[[#This Row],[Lp.]]&amp;" "&amp;zgłoszenia[[#This Row],[ID]]&amp;"
"&amp;zgłoszenia[[#This Row],[Nr kance- laryjny]]&amp;"/P/15","---")</f>
        <v>309 KŻ
5623/P/16/P/15</v>
      </c>
      <c r="B31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wodociągowej  
gm. Mielno; ob.Gąski ; dz. Nr 333, 121/36</v>
      </c>
      <c r="C312" s="44" t="str">
        <f>IF(zgłoszenia[[#This Row],[Rodzaj zgłoszenia]]&gt;0,zgłoszenia[[#This Row],[Rodzaj zgłoszenia]]," ")</f>
        <v>sieci art.29 ust.1 pkt 19a</v>
      </c>
      <c r="D312" s="64" t="e">
        <f>IF(#REF!&gt;0,#REF!&amp;";
"&amp;#REF!," ")</f>
        <v>#REF!</v>
      </c>
      <c r="E312" s="69" t="e">
        <f>IF(zgłoszenia[BOŚ Znak sprawy]&gt;0,zgłoszenia[BOŚ Znak sprawy]&amp;"
( "&amp;#REF!&amp;" "&amp;"dni )"," ")</f>
        <v>#REF!</v>
      </c>
      <c r="F312" s="82">
        <f>IF(zgłoszenia[[#This Row],[Data wpływu wniosku]]&gt;0,zgłoszenia[[#This Row],[Data wpływu wniosku]]," ")</f>
        <v>42459</v>
      </c>
      <c r="G312" s="60">
        <f>IF(zgłoszenia[[#This Row],[Data zakończenia sprawy]]&gt;0,zgłoszenia[[#This Row],[Data zakończenia sprawy]]," ")</f>
        <v>42485</v>
      </c>
      <c r="H312" s="61" t="str">
        <f>IF(zgłoszenia[[#This Row],[Sposób zakończenia]]&gt;0,zgłoszenia[[#This Row],[Sposób zakończenia]]," ")</f>
        <v>brak sprzeciwu - zgłoszenie skuteczne</v>
      </c>
      <c r="I312" s="77" t="e">
        <f>IF(#REF!&gt;0,#REF!,"---")</f>
        <v>#REF!</v>
      </c>
    </row>
    <row r="313" spans="1:9" ht="45" x14ac:dyDescent="0.25">
      <c r="A313" s="68" t="str">
        <f>IF(zgłoszenia[[#This Row],[ID]]&gt;0,zgłoszenia[[#This Row],[Lp.]]&amp;" "&amp;zgłoszenia[[#This Row],[ID]]&amp;"
"&amp;zgłoszenia[[#This Row],[Nr kance- laryjny]]&amp;"/P/15","---")</f>
        <v>310 AŁ
5624/P/16/P/15</v>
      </c>
      <c r="B31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wodociągowej  
gm. Mielno; ob.GąSKI ; dz. Nr 167</v>
      </c>
      <c r="C313" s="44" t="str">
        <f>IF(zgłoszenia[[#This Row],[Rodzaj zgłoszenia]]&gt;0,zgłoszenia[[#This Row],[Rodzaj zgłoszenia]]," ")</f>
        <v>sieci art.29 ust.1 pkt 19a</v>
      </c>
      <c r="D313" s="64" t="e">
        <f>IF(#REF!&gt;0,#REF!&amp;";
"&amp;#REF!," ")</f>
        <v>#REF!</v>
      </c>
      <c r="E313" s="69" t="e">
        <f>IF(zgłoszenia[BOŚ Znak sprawy]&gt;0,zgłoszenia[BOŚ Znak sprawy]&amp;"
( "&amp;#REF!&amp;" "&amp;"dni )"," ")</f>
        <v>#REF!</v>
      </c>
      <c r="F313" s="82">
        <f>IF(zgłoszenia[[#This Row],[Data wpływu wniosku]]&gt;0,zgłoszenia[[#This Row],[Data wpływu wniosku]]," ")</f>
        <v>42459</v>
      </c>
      <c r="G313" s="60">
        <f>IF(zgłoszenia[[#This Row],[Data zakończenia sprawy]]&gt;0,zgłoszenia[[#This Row],[Data zakończenia sprawy]]," ")</f>
        <v>42480</v>
      </c>
      <c r="H313" s="61" t="str">
        <f>IF(zgłoszenia[[#This Row],[Sposób zakończenia]]&gt;0,zgłoszenia[[#This Row],[Sposób zakończenia]]," ")</f>
        <v>brak sprzeciwu - zgłoszenie skuteczne</v>
      </c>
      <c r="I313" s="77" t="e">
        <f>IF(#REF!&gt;0,#REF!,"---")</f>
        <v>#REF!</v>
      </c>
    </row>
    <row r="314" spans="1:9" ht="30" x14ac:dyDescent="0.25">
      <c r="A314" s="68" t="str">
        <f>IF(zgłoszenia[[#This Row],[ID]]&gt;0,zgłoszenia[[#This Row],[Lp.]]&amp;" "&amp;zgłoszenia[[#This Row],[ID]]&amp;"
"&amp;zgłoszenia[[#This Row],[Nr kance- laryjny]]&amp;"/P/15","---")</f>
        <v>311 MS
5675/P/15</v>
      </c>
      <c r="B31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Będzino; ob.Zagaje ; dz. Nr 112/5</v>
      </c>
      <c r="C314" s="44" t="str">
        <f>IF(zgłoszenia[[#This Row],[Rodzaj zgłoszenia]]&gt;0,zgłoszenia[[#This Row],[Rodzaj zgłoszenia]]," ")</f>
        <v>budowa obiektu - art. 29 ust. 1</v>
      </c>
      <c r="D314" s="64" t="e">
        <f>IF(#REF!&gt;0,#REF!&amp;";
"&amp;#REF!," ")</f>
        <v>#REF!</v>
      </c>
      <c r="E314" s="69" t="e">
        <f>IF(zgłoszenia[BOŚ Znak sprawy]&gt;0,zgłoszenia[BOŚ Znak sprawy]&amp;"
( "&amp;#REF!&amp;" "&amp;"dni )"," ")</f>
        <v>#REF!</v>
      </c>
      <c r="F314" s="82">
        <f>IF(zgłoszenia[[#This Row],[Data wpływu wniosku]]&gt;0,zgłoszenia[[#This Row],[Data wpływu wniosku]]," ")</f>
        <v>42460</v>
      </c>
      <c r="G314" s="60">
        <f>IF(zgłoszenia[[#This Row],[Data zakończenia sprawy]]&gt;0,zgłoszenia[[#This Row],[Data zakończenia sprawy]]," ")</f>
        <v>42475</v>
      </c>
      <c r="H314" s="61" t="str">
        <f>IF(zgłoszenia[[#This Row],[Sposób zakończenia]]&gt;0,zgłoszenia[[#This Row],[Sposób zakończenia]]," ")</f>
        <v>brak sprzeciwu - zgłoszenie skuteczne</v>
      </c>
      <c r="I314" s="77" t="e">
        <f>IF(#REF!&gt;0,#REF!,"---")</f>
        <v>#REF!</v>
      </c>
    </row>
    <row r="315" spans="1:9" ht="45" x14ac:dyDescent="0.25">
      <c r="A315" s="68" t="str">
        <f>IF(zgłoszenia[[#This Row],[ID]]&gt;0,zgłoszenia[[#This Row],[Lp.]]&amp;" "&amp;zgłoszenia[[#This Row],[ID]]&amp;"
"&amp;zgłoszenia[[#This Row],[Nr kance- laryjny]]&amp;"/P/15","---")</f>
        <v>312 AA
5677/P/15</v>
      </c>
      <c r="B31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ustawienie głazu upamiętniającego wizytę Papieża Jana Pawła II 
gm. Bobolice; ob.Świelino; dz. Nr 39</v>
      </c>
      <c r="C315" s="44" t="str">
        <f>IF(zgłoszenia[[#This Row],[Rodzaj zgłoszenia]]&gt;0,zgłoszenia[[#This Row],[Rodzaj zgłoszenia]]," ")</f>
        <v>budowa obiektu - art. 29 ust. 1</v>
      </c>
      <c r="D315" s="64" t="e">
        <f>IF(#REF!&gt;0,#REF!&amp;";
"&amp;#REF!," ")</f>
        <v>#REF!</v>
      </c>
      <c r="E315" s="69" t="e">
        <f>IF(zgłoszenia[BOŚ Znak sprawy]&gt;0,zgłoszenia[BOŚ Znak sprawy]&amp;"
( "&amp;#REF!&amp;" "&amp;"dni )"," ")</f>
        <v>#REF!</v>
      </c>
      <c r="F315" s="82">
        <f>IF(zgłoszenia[[#This Row],[Data wpływu wniosku]]&gt;0,zgłoszenia[[#This Row],[Data wpływu wniosku]]," ")</f>
        <v>42460</v>
      </c>
      <c r="G315" s="60">
        <f>IF(zgłoszenia[[#This Row],[Data zakończenia sprawy]]&gt;0,zgłoszenia[[#This Row],[Data zakończenia sprawy]]," ")</f>
        <v>42479</v>
      </c>
      <c r="H315" s="61" t="str">
        <f>IF(zgłoszenia[[#This Row],[Sposób zakończenia]]&gt;0,zgłoszenia[[#This Row],[Sposób zakończenia]]," ")</f>
        <v>brak sprzeciwu - zgłoszenie skuteczne</v>
      </c>
      <c r="I315" s="77" t="e">
        <f>IF(#REF!&gt;0,#REF!,"---")</f>
        <v>#REF!</v>
      </c>
    </row>
    <row r="316" spans="1:9" ht="30" x14ac:dyDescent="0.25">
      <c r="A316" s="68" t="str">
        <f>IF(zgłoszenia[[#This Row],[ID]]&gt;0,zgłoszenia[[#This Row],[Lp.]]&amp;" "&amp;zgłoszenia[[#This Row],[ID]]&amp;"
"&amp;zgłoszenia[[#This Row],[Nr kance- laryjny]]&amp;"/P/15","---")</f>
        <v>313 AS
5681/P/15</v>
      </c>
      <c r="B31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ob.Skibno; dz. Nr 9/25</v>
      </c>
      <c r="C316" s="44" t="str">
        <f>IF(zgłoszenia[[#This Row],[Rodzaj zgłoszenia]]&gt;0,zgłoszenia[[#This Row],[Rodzaj zgłoszenia]]," ")</f>
        <v>budowa obiektu - art. 29 ust. 1</v>
      </c>
      <c r="D316" s="64" t="e">
        <f>IF(#REF!&gt;0,#REF!&amp;";
"&amp;#REF!," ")</f>
        <v>#REF!</v>
      </c>
      <c r="E316" s="69" t="e">
        <f>IF(zgłoszenia[BOŚ Znak sprawy]&gt;0,zgłoszenia[BOŚ Znak sprawy]&amp;"
( "&amp;#REF!&amp;" "&amp;"dni )"," ")</f>
        <v>#REF!</v>
      </c>
      <c r="F316" s="82">
        <f>IF(zgłoszenia[[#This Row],[Data wpływu wniosku]]&gt;0,zgłoszenia[[#This Row],[Data wpływu wniosku]]," ")</f>
        <v>42460</v>
      </c>
      <c r="G316" s="60">
        <f>IF(zgłoszenia[[#This Row],[Data zakończenia sprawy]]&gt;0,zgłoszenia[[#This Row],[Data zakończenia sprawy]]," ")</f>
        <v>42482</v>
      </c>
      <c r="H316" s="61" t="str">
        <f>IF(zgłoszenia[[#This Row],[Sposób zakończenia]]&gt;0,zgłoszenia[[#This Row],[Sposób zakończenia]]," ")</f>
        <v>brak sprzeciwu - zgłoszenie skuteczne</v>
      </c>
      <c r="I316" s="77" t="e">
        <f>IF(#REF!&gt;0,#REF!,"---")</f>
        <v>#REF!</v>
      </c>
    </row>
    <row r="317" spans="1:9" ht="45" x14ac:dyDescent="0.25">
      <c r="A317" s="68" t="str">
        <f>IF(zgłoszenia[[#This Row],[ID]]&gt;0,zgłoszenia[[#This Row],[Lp.]]&amp;" "&amp;zgłoszenia[[#This Row],[ID]]&amp;"
"&amp;zgłoszenia[[#This Row],[Nr kance- laryjny]]&amp;"/P/15","---")</f>
        <v>314 KŻ
5680/P/15</v>
      </c>
      <c r="B31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sezonowy punkt handlowy 
gm. Mielno; ob.Unieście; dz. Nr 749</v>
      </c>
      <c r="C317" s="44" t="str">
        <f>IF(zgłoszenia[[#This Row],[Rodzaj zgłoszenia]]&gt;0,zgłoszenia[[#This Row],[Rodzaj zgłoszenia]]," ")</f>
        <v>tymczasowy obiekt - art. 29 ust. 1, pkt 12</v>
      </c>
      <c r="D317" s="64" t="e">
        <f>IF(#REF!&gt;0,#REF!&amp;";
"&amp;#REF!," ")</f>
        <v>#REF!</v>
      </c>
      <c r="E317" s="69" t="e">
        <f>IF(zgłoszenia[BOŚ Znak sprawy]&gt;0,zgłoszenia[BOŚ Znak sprawy]&amp;"
( "&amp;#REF!&amp;" "&amp;"dni )"," ")</f>
        <v>#REF!</v>
      </c>
      <c r="F317" s="82">
        <f>IF(zgłoszenia[[#This Row],[Data wpływu wniosku]]&gt;0,zgłoszenia[[#This Row],[Data wpływu wniosku]]," ")</f>
        <v>42460</v>
      </c>
      <c r="G317" s="60">
        <f>IF(zgłoszenia[[#This Row],[Data zakończenia sprawy]]&gt;0,zgłoszenia[[#This Row],[Data zakończenia sprawy]]," ")</f>
        <v>42502</v>
      </c>
      <c r="H317" s="61" t="str">
        <f>IF(zgłoszenia[[#This Row],[Sposób zakończenia]]&gt;0,zgłoszenia[[#This Row],[Sposób zakończenia]]," ")</f>
        <v>brak sprzeciwu - zgłoszenie skuteczne</v>
      </c>
      <c r="I317" s="77" t="e">
        <f>IF(#REF!&gt;0,#REF!,"---")</f>
        <v>#REF!</v>
      </c>
    </row>
    <row r="318" spans="1:9" ht="30" x14ac:dyDescent="0.25">
      <c r="A318" s="68" t="str">
        <f>IF(zgłoszenia[[#This Row],[ID]]&gt;0,zgłoszenia[[#This Row],[Lp.]]&amp;" "&amp;zgłoszenia[[#This Row],[ID]]&amp;"
"&amp;zgłoszenia[[#This Row],[Nr kance- laryjny]]&amp;"/P/15","---")</f>
        <v>315 WŚ
5673/P/15</v>
      </c>
      <c r="B31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ob.Wierciszewo; dz. Nr 275</v>
      </c>
      <c r="C318" s="44" t="str">
        <f>IF(zgłoszenia[[#This Row],[Rodzaj zgłoszenia]]&gt;0,zgłoszenia[[#This Row],[Rodzaj zgłoszenia]]," ")</f>
        <v>budowa obiektu - art. 29 ust. 1</v>
      </c>
      <c r="D318" s="64" t="e">
        <f>IF(#REF!&gt;0,#REF!&amp;";
"&amp;#REF!," ")</f>
        <v>#REF!</v>
      </c>
      <c r="E318" s="69" t="e">
        <f>IF(zgłoszenia[BOŚ Znak sprawy]&gt;0,zgłoszenia[BOŚ Znak sprawy]&amp;"
( "&amp;#REF!&amp;" "&amp;"dni )"," ")</f>
        <v>#REF!</v>
      </c>
      <c r="F318" s="82">
        <f>IF(zgłoszenia[[#This Row],[Data wpływu wniosku]]&gt;0,zgłoszenia[[#This Row],[Data wpływu wniosku]]," ")</f>
        <v>42460</v>
      </c>
      <c r="G318" s="60">
        <f>IF(zgłoszenia[[#This Row],[Data zakończenia sprawy]]&gt;0,zgłoszenia[[#This Row],[Data zakończenia sprawy]]," ")</f>
        <v>42489</v>
      </c>
      <c r="H318" s="61" t="str">
        <f>IF(zgłoszenia[[#This Row],[Sposób zakończenia]]&gt;0,zgłoszenia[[#This Row],[Sposób zakończenia]]," ")</f>
        <v>brak sprzeciwu - zgłoszenie skuteczne</v>
      </c>
      <c r="I318" s="77" t="e">
        <f>IF(#REF!&gt;0,#REF!,"---")</f>
        <v>#REF!</v>
      </c>
    </row>
    <row r="319" spans="1:9" ht="30" x14ac:dyDescent="0.25">
      <c r="A319" s="68" t="str">
        <f>IF(zgłoszenia[[#This Row],[ID]]&gt;0,zgłoszenia[[#This Row],[Lp.]]&amp;" "&amp;zgłoszenia[[#This Row],[ID]]&amp;"
"&amp;zgłoszenia[[#This Row],[Nr kance- laryjny]]&amp;"/P/15","---")</f>
        <v>316 AA
5712/P/15</v>
      </c>
      <c r="B31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utwardzenie terenu i budowa garażu 
gm. Bobolice; ob.Bobolice; dz. Nr 223</v>
      </c>
      <c r="C319" s="44" t="str">
        <f>IF(zgłoszenia[[#This Row],[Rodzaj zgłoszenia]]&gt;0,zgłoszenia[[#This Row],[Rodzaj zgłoszenia]]," ")</f>
        <v>budowa obiektu - art. 29 ust. 1</v>
      </c>
      <c r="D319" s="64" t="e">
        <f>IF(#REF!&gt;0,#REF!&amp;";
"&amp;#REF!," ")</f>
        <v>#REF!</v>
      </c>
      <c r="E319" s="69" t="e">
        <f>IF(zgłoszenia[BOŚ Znak sprawy]&gt;0,zgłoszenia[BOŚ Znak sprawy]&amp;"
( "&amp;#REF!&amp;" "&amp;"dni )"," ")</f>
        <v>#REF!</v>
      </c>
      <c r="F319" s="82">
        <f>IF(zgłoszenia[[#This Row],[Data wpływu wniosku]]&gt;0,zgłoszenia[[#This Row],[Data wpływu wniosku]]," ")</f>
        <v>42461</v>
      </c>
      <c r="G319" s="60">
        <f>IF(zgłoszenia[[#This Row],[Data zakończenia sprawy]]&gt;0,zgłoszenia[[#This Row],[Data zakończenia sprawy]]," ")</f>
        <v>42514</v>
      </c>
      <c r="H319" s="61" t="str">
        <f>IF(zgłoszenia[[#This Row],[Sposób zakończenia]]&gt;0,zgłoszenia[[#This Row],[Sposób zakończenia]]," ")</f>
        <v>brak sprzeciwu - zgłoszenie skuteczne</v>
      </c>
      <c r="I319" s="77" t="e">
        <f>IF(#REF!&gt;0,#REF!,"---")</f>
        <v>#REF!</v>
      </c>
    </row>
    <row r="320" spans="1:9" ht="30" x14ac:dyDescent="0.25">
      <c r="A320" s="68" t="str">
        <f>IF(zgłoszenia[[#This Row],[ID]]&gt;0,zgłoszenia[[#This Row],[Lp.]]&amp;" "&amp;zgłoszenia[[#This Row],[ID]]&amp;"
"&amp;zgłoszenia[[#This Row],[Nr kance- laryjny]]&amp;"/P/15","---")</f>
        <v>317 KŻ
5709/P/15</v>
      </c>
      <c r="B32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wodociągowej 
gm. Mielno; ob.Mielno; dz. Nr 222,224/27</v>
      </c>
      <c r="C320" s="44" t="str">
        <f>IF(zgłoszenia[[#This Row],[Rodzaj zgłoszenia]]&gt;0,zgłoszenia[[#This Row],[Rodzaj zgłoszenia]]," ")</f>
        <v>sieci art.29 ust.1 pkt 19a</v>
      </c>
      <c r="D320" s="64" t="e">
        <f>IF(#REF!&gt;0,#REF!&amp;";
"&amp;#REF!," ")</f>
        <v>#REF!</v>
      </c>
      <c r="E320" s="69" t="e">
        <f>IF(zgłoszenia[BOŚ Znak sprawy]&gt;0,zgłoszenia[BOŚ Znak sprawy]&amp;"
( "&amp;#REF!&amp;" "&amp;"dni )"," ")</f>
        <v>#REF!</v>
      </c>
      <c r="F320" s="82">
        <f>IF(zgłoszenia[[#This Row],[Data wpływu wniosku]]&gt;0,zgłoszenia[[#This Row],[Data wpływu wniosku]]," ")</f>
        <v>42461</v>
      </c>
      <c r="G320" s="60">
        <f>IF(zgłoszenia[[#This Row],[Data zakończenia sprawy]]&gt;0,zgłoszenia[[#This Row],[Data zakończenia sprawy]]," ")</f>
        <v>42485</v>
      </c>
      <c r="H320" s="61" t="str">
        <f>IF(zgłoszenia[[#This Row],[Sposób zakończenia]]&gt;0,zgłoszenia[[#This Row],[Sposób zakończenia]]," ")</f>
        <v>brak sprzeciwu - zgłoszenie skuteczne</v>
      </c>
      <c r="I320" s="77" t="e">
        <f>IF(#REF!&gt;0,#REF!,"---")</f>
        <v>#REF!</v>
      </c>
    </row>
    <row r="321" spans="1:9" ht="45" x14ac:dyDescent="0.25">
      <c r="A321" s="68" t="str">
        <f>IF(zgłoszenia[[#This Row],[ID]]&gt;0,zgłoszenia[[#This Row],[Lp.]]&amp;" "&amp;zgłoszenia[[#This Row],[ID]]&amp;"
"&amp;zgłoszenia[[#This Row],[Nr kance- laryjny]]&amp;"/P/15","---")</f>
        <v>318 SR
5705/P/15</v>
      </c>
      <c r="B32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mieszkalnego 
gm. Biesiekierz; ob.Biesiekierz; dz. Nr 43/1, 43/2</v>
      </c>
      <c r="C321" s="44" t="str">
        <f>IF(zgłoszenia[[#This Row],[Rodzaj zgłoszenia]]&gt;0,zgłoszenia[[#This Row],[Rodzaj zgłoszenia]]," ")</f>
        <v>rozbiórka obiektu - art. 31</v>
      </c>
      <c r="D321" s="64" t="e">
        <f>IF(#REF!&gt;0,#REF!&amp;";
"&amp;#REF!," ")</f>
        <v>#REF!</v>
      </c>
      <c r="E321" s="69" t="e">
        <f>IF(zgłoszenia[BOŚ Znak sprawy]&gt;0,zgłoszenia[BOŚ Znak sprawy]&amp;"
( "&amp;#REF!&amp;" "&amp;"dni )"," ")</f>
        <v>#REF!</v>
      </c>
      <c r="F321" s="82">
        <f>IF(zgłoszenia[[#This Row],[Data wpływu wniosku]]&gt;0,zgłoszenia[[#This Row],[Data wpływu wniosku]]," ")</f>
        <v>42461</v>
      </c>
      <c r="G321" s="60">
        <f>IF(zgłoszenia[[#This Row],[Data zakończenia sprawy]]&gt;0,zgłoszenia[[#This Row],[Data zakończenia sprawy]]," ")</f>
        <v>42468</v>
      </c>
      <c r="H321" s="61" t="str">
        <f>IF(zgłoszenia[[#This Row],[Sposób zakończenia]]&gt;0,zgłoszenia[[#This Row],[Sposób zakończenia]]," ")</f>
        <v>decyzja sprzeciwu</v>
      </c>
      <c r="I321" s="77" t="e">
        <f>IF(#REF!&gt;0,#REF!,"---")</f>
        <v>#REF!</v>
      </c>
    </row>
    <row r="322" spans="1:9" ht="45" x14ac:dyDescent="0.25">
      <c r="A322" s="68" t="str">
        <f>IF(zgłoszenia[[#This Row],[ID]]&gt;0,zgłoszenia[[#This Row],[Lp.]]&amp;" "&amp;zgłoszenia[[#This Row],[ID]]&amp;"
"&amp;zgłoszenia[[#This Row],[Nr kance- laryjny]]&amp;"/P/15","---")</f>
        <v>319 KŻ
5696/P/15</v>
      </c>
      <c r="B32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postawienie trzech punktów handlowych 
gm. Mielno; ob.Mielno; dz. Nr 224/26</v>
      </c>
      <c r="C322" s="44" t="str">
        <f>IF(zgłoszenia[[#This Row],[Rodzaj zgłoszenia]]&gt;0,zgłoszenia[[#This Row],[Rodzaj zgłoszenia]]," ")</f>
        <v>tymczasowy obiekt - art. 29 ust. 1, pkt 12</v>
      </c>
      <c r="D322" s="64" t="e">
        <f>IF(#REF!&gt;0,#REF!&amp;";
"&amp;#REF!," ")</f>
        <v>#REF!</v>
      </c>
      <c r="E322" s="69" t="e">
        <f>IF(zgłoszenia[BOŚ Znak sprawy]&gt;0,zgłoszenia[BOŚ Znak sprawy]&amp;"
( "&amp;#REF!&amp;" "&amp;"dni )"," ")</f>
        <v>#REF!</v>
      </c>
      <c r="F322" s="82">
        <f>IF(zgłoszenia[[#This Row],[Data wpływu wniosku]]&gt;0,zgłoszenia[[#This Row],[Data wpływu wniosku]]," ")</f>
        <v>42460</v>
      </c>
      <c r="G322" s="60">
        <f>IF(zgłoszenia[[#This Row],[Data zakończenia sprawy]]&gt;0,zgłoszenia[[#This Row],[Data zakończenia sprawy]]," ")</f>
        <v>42468</v>
      </c>
      <c r="H322" s="61" t="str">
        <f>IF(zgłoszenia[[#This Row],[Sposób zakończenia]]&gt;0,zgłoszenia[[#This Row],[Sposób zakończenia]]," ")</f>
        <v>decyzja sprzeciwu</v>
      </c>
      <c r="I322" s="77" t="e">
        <f>IF(#REF!&gt;0,#REF!,"---")</f>
        <v>#REF!</v>
      </c>
    </row>
    <row r="323" spans="1:9" ht="30" x14ac:dyDescent="0.25">
      <c r="A323" s="68" t="str">
        <f>IF(zgłoszenia[[#This Row],[ID]]&gt;0,zgłoszenia[[#This Row],[Lp.]]&amp;" "&amp;zgłoszenia[[#This Row],[ID]]&amp;"
"&amp;zgłoszenia[[#This Row],[Nr kance- laryjny]]&amp;"/P/15","---")</f>
        <v>320 ŁD
5876/P/15</v>
      </c>
      <c r="B32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Będzino; ob.Kładno; dz. Nr 10/9</v>
      </c>
      <c r="C323" s="44" t="str">
        <f>IF(zgłoszenia[[#This Row],[Rodzaj zgłoszenia]]&gt;0,zgłoszenia[[#This Row],[Rodzaj zgłoszenia]]," ")</f>
        <v>budowa obiektu - art. 29 ust. 1</v>
      </c>
      <c r="D323" s="64" t="e">
        <f>IF(#REF!&gt;0,#REF!&amp;";
"&amp;#REF!," ")</f>
        <v>#REF!</v>
      </c>
      <c r="E323" s="69" t="e">
        <f>IF(zgłoszenia[BOŚ Znak sprawy]&gt;0,zgłoszenia[BOŚ Znak sprawy]&amp;"
( "&amp;#REF!&amp;" "&amp;"dni )"," ")</f>
        <v>#REF!</v>
      </c>
      <c r="F323" s="82">
        <f>IF(zgłoszenia[[#This Row],[Data wpływu wniosku]]&gt;0,zgłoszenia[[#This Row],[Data wpływu wniosku]]," ")</f>
        <v>42464</v>
      </c>
      <c r="G323" s="60">
        <f>IF(zgłoszenia[[#This Row],[Data zakończenia sprawy]]&gt;0,zgłoszenia[[#This Row],[Data zakończenia sprawy]]," ")</f>
        <v>42492</v>
      </c>
      <c r="H323" s="61" t="str">
        <f>IF(zgłoszenia[[#This Row],[Sposób zakończenia]]&gt;0,zgłoszenia[[#This Row],[Sposób zakończenia]]," ")</f>
        <v>brak sprzeciwu - zgłoszenie skuteczne</v>
      </c>
      <c r="I323" s="77" t="e">
        <f>IF(#REF!&gt;0,#REF!,"---")</f>
        <v>#REF!</v>
      </c>
    </row>
    <row r="324" spans="1:9" ht="45" x14ac:dyDescent="0.25">
      <c r="A324" s="68" t="str">
        <f>IF(zgłoszenia[[#This Row],[ID]]&gt;0,zgłoszenia[[#This Row],[Lp.]]&amp;" "&amp;zgłoszenia[[#This Row],[ID]]&amp;"
"&amp;zgłoszenia[[#This Row],[Nr kance- laryjny]]&amp;"/P/15","---")</f>
        <v>321 SR
5903/P/15</v>
      </c>
      <c r="B32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przyczepa kiosk do sprzedaży pieczywa 
gm. Mielno; ob.Mielenko; dz. Nr 56/17</v>
      </c>
      <c r="C324" s="44" t="str">
        <f>IF(zgłoszenia[[#This Row],[Rodzaj zgłoszenia]]&gt;0,zgłoszenia[[#This Row],[Rodzaj zgłoszenia]]," ")</f>
        <v>tymczasowy obiekt - art. 29 ust. 1, pkt 12</v>
      </c>
      <c r="D324" s="64" t="e">
        <f>IF(#REF!&gt;0,#REF!&amp;";
"&amp;#REF!," ")</f>
        <v>#REF!</v>
      </c>
      <c r="E324" s="69" t="e">
        <f>IF(zgłoszenia[BOŚ Znak sprawy]&gt;0,zgłoszenia[BOŚ Znak sprawy]&amp;"
( "&amp;#REF!&amp;" "&amp;"dni )"," ")</f>
        <v>#REF!</v>
      </c>
      <c r="F324" s="82">
        <f>IF(zgłoszenia[[#This Row],[Data wpływu wniosku]]&gt;0,zgłoszenia[[#This Row],[Data wpływu wniosku]]," ")</f>
        <v>42464</v>
      </c>
      <c r="G324" s="60">
        <f>IF(zgłoszenia[[#This Row],[Data zakończenia sprawy]]&gt;0,zgłoszenia[[#This Row],[Data zakończenia sprawy]]," ")</f>
        <v>42486</v>
      </c>
      <c r="H324" s="61" t="str">
        <f>IF(zgłoszenia[[#This Row],[Sposób zakończenia]]&gt;0,zgłoszenia[[#This Row],[Sposób zakończenia]]," ")</f>
        <v>brak sprzeciwu - zgłoszenie skuteczne</v>
      </c>
      <c r="I324" s="77" t="e">
        <f>IF(#REF!&gt;0,#REF!,"---")</f>
        <v>#REF!</v>
      </c>
    </row>
    <row r="325" spans="1:9" ht="30" x14ac:dyDescent="0.25">
      <c r="A325" s="68" t="str">
        <f>IF(zgłoszenia[[#This Row],[ID]]&gt;0,zgłoszenia[[#This Row],[Lp.]]&amp;" "&amp;zgłoszenia[[#This Row],[ID]]&amp;"
"&amp;zgłoszenia[[#This Row],[Nr kance- laryjny]]&amp;"/P/15","---")</f>
        <v>322 SR
5891/P/15</v>
      </c>
      <c r="B32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ob.Mielenko; dz. Nr 102/28</v>
      </c>
      <c r="C325" s="44" t="str">
        <f>IF(zgłoszenia[[#This Row],[Rodzaj zgłoszenia]]&gt;0,zgłoszenia[[#This Row],[Rodzaj zgłoszenia]]," ")</f>
        <v>budowa obiektu - art. 29 ust. 1</v>
      </c>
      <c r="D325" s="64" t="e">
        <f>IF(#REF!&gt;0,#REF!&amp;";
"&amp;#REF!," ")</f>
        <v>#REF!</v>
      </c>
      <c r="E325" s="69" t="e">
        <f>IF(zgłoszenia[BOŚ Znak sprawy]&gt;0,zgłoszenia[BOŚ Znak sprawy]&amp;"
( "&amp;#REF!&amp;" "&amp;"dni )"," ")</f>
        <v>#REF!</v>
      </c>
      <c r="F325" s="82">
        <f>IF(zgłoszenia[[#This Row],[Data wpływu wniosku]]&gt;0,zgłoszenia[[#This Row],[Data wpływu wniosku]]," ")</f>
        <v>42464</v>
      </c>
      <c r="G325" s="60">
        <f>IF(zgłoszenia[[#This Row],[Data zakończenia sprawy]]&gt;0,zgłoszenia[[#This Row],[Data zakończenia sprawy]]," ")</f>
        <v>42494</v>
      </c>
      <c r="H325" s="61" t="str">
        <f>IF(zgłoszenia[[#This Row],[Sposób zakończenia]]&gt;0,zgłoszenia[[#This Row],[Sposób zakończenia]]," ")</f>
        <v>brak sprzeciwu - zgłoszenie skuteczne</v>
      </c>
      <c r="I325" s="77" t="e">
        <f>IF(#REF!&gt;0,#REF!,"---")</f>
        <v>#REF!</v>
      </c>
    </row>
    <row r="326" spans="1:9" ht="30" x14ac:dyDescent="0.25">
      <c r="A326" s="68" t="str">
        <f>IF(zgłoszenia[[#This Row],[ID]]&gt;0,zgłoszenia[[#This Row],[Lp.]]&amp;" "&amp;zgłoszenia[[#This Row],[ID]]&amp;"
"&amp;zgłoszenia[[#This Row],[Nr kance- laryjny]]&amp;"/P/15","---")</f>
        <v>323 AŁ
5881/P/15</v>
      </c>
      <c r="B32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dachu budynku garażowego 
gm. Świeszyno; ob.Strzekęcino; dz. Nr 13/12</v>
      </c>
      <c r="C326" s="44" t="str">
        <f>IF(zgłoszenia[[#This Row],[Rodzaj zgłoszenia]]&gt;0,zgłoszenia[[#This Row],[Rodzaj zgłoszenia]]," ")</f>
        <v>budowa obiektu - art. 29 ust. 1</v>
      </c>
      <c r="D326" s="64" t="e">
        <f>IF(#REF!&gt;0,#REF!&amp;";
"&amp;#REF!," ")</f>
        <v>#REF!</v>
      </c>
      <c r="E326" s="69" t="e">
        <f>IF(zgłoszenia[BOŚ Znak sprawy]&gt;0,zgłoszenia[BOŚ Znak sprawy]&amp;"
( "&amp;#REF!&amp;" "&amp;"dni )"," ")</f>
        <v>#REF!</v>
      </c>
      <c r="F326" s="82">
        <f>IF(zgłoszenia[[#This Row],[Data wpływu wniosku]]&gt;0,zgłoszenia[[#This Row],[Data wpływu wniosku]]," ")</f>
        <v>42464</v>
      </c>
      <c r="G326" s="60">
        <f>IF(zgłoszenia[[#This Row],[Data zakończenia sprawy]]&gt;0,zgłoszenia[[#This Row],[Data zakończenia sprawy]]," ")</f>
        <v>42482</v>
      </c>
      <c r="H326" s="61" t="str">
        <f>IF(zgłoszenia[[#This Row],[Sposób zakończenia]]&gt;0,zgłoszenia[[#This Row],[Sposób zakończenia]]," ")</f>
        <v>brak sprzeciwu - zgłoszenie skuteczne</v>
      </c>
      <c r="I326" s="77" t="e">
        <f>IF(#REF!&gt;0,#REF!,"---")</f>
        <v>#REF!</v>
      </c>
    </row>
    <row r="327" spans="1:9" ht="30" x14ac:dyDescent="0.25">
      <c r="A327" s="68" t="str">
        <f>IF(zgłoszenia[[#This Row],[ID]]&gt;0,zgłoszenia[[#This Row],[Lp.]]&amp;" "&amp;zgłoszenia[[#This Row],[ID]]&amp;"
"&amp;zgłoszenia[[#This Row],[Nr kance- laryjny]]&amp;"/P/15","---")</f>
        <v>324 ŁD
5792/P/15</v>
      </c>
      <c r="B32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kablowego 
gm. Polanów; ob.Kępiny; dz. Nr 582/1, 598</v>
      </c>
      <c r="C327" s="44" t="str">
        <f>IF(zgłoszenia[[#This Row],[Rodzaj zgłoszenia]]&gt;0,zgłoszenia[[#This Row],[Rodzaj zgłoszenia]]," ")</f>
        <v>budowa obiektu - art. 29 ust. 1</v>
      </c>
      <c r="D327" s="64" t="e">
        <f>IF(#REF!&gt;0,#REF!&amp;";
"&amp;#REF!," ")</f>
        <v>#REF!</v>
      </c>
      <c r="E327" s="69" t="e">
        <f>IF(zgłoszenia[BOŚ Znak sprawy]&gt;0,zgłoszenia[BOŚ Znak sprawy]&amp;"
( "&amp;#REF!&amp;" "&amp;"dni )"," ")</f>
        <v>#REF!</v>
      </c>
      <c r="F327" s="82">
        <f>IF(zgłoszenia[[#This Row],[Data wpływu wniosku]]&gt;0,zgłoszenia[[#This Row],[Data wpływu wniosku]]," ")</f>
        <v>42461</v>
      </c>
      <c r="G327" s="60">
        <f>IF(zgłoszenia[[#This Row],[Data zakończenia sprawy]]&gt;0,zgłoszenia[[#This Row],[Data zakończenia sprawy]]," ")</f>
        <v>42488</v>
      </c>
      <c r="H327" s="61" t="str">
        <f>IF(zgłoszenia[[#This Row],[Sposób zakończenia]]&gt;0,zgłoszenia[[#This Row],[Sposób zakończenia]]," ")</f>
        <v>brak sprzeciwu - zgłoszenie skuteczne</v>
      </c>
      <c r="I327" s="77" t="e">
        <f>IF(#REF!&gt;0,#REF!,"---")</f>
        <v>#REF!</v>
      </c>
    </row>
    <row r="328" spans="1:9" ht="30" x14ac:dyDescent="0.25">
      <c r="A328" s="68" t="str">
        <f>IF(zgłoszenia[[#This Row],[ID]]&gt;0,zgłoszenia[[#This Row],[Lp.]]&amp;" "&amp;zgłoszenia[[#This Row],[ID]]&amp;"
"&amp;zgłoszenia[[#This Row],[Nr kance- laryjny]]&amp;"/P/15","---")</f>
        <v>325 KŻ
5797/P/15</v>
      </c>
      <c r="B32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ob.Unieście; dz. Nr 820/2</v>
      </c>
      <c r="C328" s="44" t="str">
        <f>IF(zgłoszenia[[#This Row],[Rodzaj zgłoszenia]]&gt;0,zgłoszenia[[#This Row],[Rodzaj zgłoszenia]]," ")</f>
        <v>budowa obiektu - art. 29 ust. 1</v>
      </c>
      <c r="D328" s="64" t="e">
        <f>IF(#REF!&gt;0,#REF!&amp;";
"&amp;#REF!," ")</f>
        <v>#REF!</v>
      </c>
      <c r="E328" s="69" t="e">
        <f>IF(zgłoszenia[BOŚ Znak sprawy]&gt;0,zgłoszenia[BOŚ Znak sprawy]&amp;"
( "&amp;#REF!&amp;" "&amp;"dni )"," ")</f>
        <v>#REF!</v>
      </c>
      <c r="F328" s="82">
        <f>IF(zgłoszenia[[#This Row],[Data wpływu wniosku]]&gt;0,zgłoszenia[[#This Row],[Data wpływu wniosku]]," ")</f>
        <v>42461</v>
      </c>
      <c r="G328" s="60">
        <f>IF(zgłoszenia[[#This Row],[Data zakończenia sprawy]]&gt;0,zgłoszenia[[#This Row],[Data zakończenia sprawy]]," ")</f>
        <v>42501</v>
      </c>
      <c r="H328" s="61" t="str">
        <f>IF(zgłoszenia[[#This Row],[Sposób zakończenia]]&gt;0,zgłoszenia[[#This Row],[Sposób zakończenia]]," ")</f>
        <v>brak sprzeciwu - zgłoszenie skuteczne</v>
      </c>
      <c r="I328" s="77" t="e">
        <f>IF(#REF!&gt;0,#REF!,"---")</f>
        <v>#REF!</v>
      </c>
    </row>
    <row r="329" spans="1:9" ht="30" x14ac:dyDescent="0.25">
      <c r="A329" s="68" t="str">
        <f>IF(zgłoszenia[[#This Row],[ID]]&gt;0,zgłoszenia[[#This Row],[Lp.]]&amp;" "&amp;zgłoszenia[[#This Row],[ID]]&amp;"
"&amp;zgłoszenia[[#This Row],[Nr kance- laryjny]]&amp;"/P/15","---")</f>
        <v>326 MS
5768/P/15</v>
      </c>
      <c r="B32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gospodarczy 
gm. Będzino; ob.Zagaje ; dz. Nr 120/11</v>
      </c>
      <c r="C329" s="44" t="str">
        <f>IF(zgłoszenia[[#This Row],[Rodzaj zgłoszenia]]&gt;0,zgłoszenia[[#This Row],[Rodzaj zgłoszenia]]," ")</f>
        <v>budowa obiektu - art. 29 ust. 1</v>
      </c>
      <c r="D329" s="64" t="e">
        <f>IF(#REF!&gt;0,#REF!&amp;";
"&amp;#REF!," ")</f>
        <v>#REF!</v>
      </c>
      <c r="E329" s="69" t="e">
        <f>IF(zgłoszenia[BOŚ Znak sprawy]&gt;0,zgłoszenia[BOŚ Znak sprawy]&amp;"
( "&amp;#REF!&amp;" "&amp;"dni )"," ")</f>
        <v>#REF!</v>
      </c>
      <c r="F329" s="82">
        <f>IF(zgłoszenia[[#This Row],[Data wpływu wniosku]]&gt;0,zgłoszenia[[#This Row],[Data wpływu wniosku]]," ")</f>
        <v>42461</v>
      </c>
      <c r="G329" s="60">
        <f>IF(zgłoszenia[[#This Row],[Data zakończenia sprawy]]&gt;0,zgłoszenia[[#This Row],[Data zakończenia sprawy]]," ")</f>
        <v>42475</v>
      </c>
      <c r="H329" s="61" t="str">
        <f>IF(zgłoszenia[[#This Row],[Sposób zakończenia]]&gt;0,zgłoszenia[[#This Row],[Sposób zakończenia]]," ")</f>
        <v>brak sprzeciwu - zgłoszenie skuteczne</v>
      </c>
      <c r="I329" s="77" t="e">
        <f>IF(#REF!&gt;0,#REF!,"---")</f>
        <v>#REF!</v>
      </c>
    </row>
    <row r="330" spans="1:9" ht="45" x14ac:dyDescent="0.25">
      <c r="A330" s="68" t="str">
        <f>IF(zgłoszenia[[#This Row],[ID]]&gt;0,zgłoszenia[[#This Row],[Lp.]]&amp;" "&amp;zgłoszenia[[#This Row],[ID]]&amp;"
"&amp;zgłoszenia[[#This Row],[Nr kance- laryjny]]&amp;"/P/15","---")</f>
        <v>327 MS
5771/P/15</v>
      </c>
      <c r="B33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dachu budynku 
gm. Będzino; ob.Będzino; dz. Nr 163/2</v>
      </c>
      <c r="C330" s="44" t="str">
        <f>IF(zgłoszenia[[#This Row],[Rodzaj zgłoszenia]]&gt;0,zgłoszenia[[#This Row],[Rodzaj zgłoszenia]]," ")</f>
        <v>roboty budowlane - art. 29 ust. 2</v>
      </c>
      <c r="D330" s="64" t="e">
        <f>IF(#REF!&gt;0,#REF!&amp;";
"&amp;#REF!," ")</f>
        <v>#REF!</v>
      </c>
      <c r="E330" s="69" t="e">
        <f>IF(zgłoszenia[BOŚ Znak sprawy]&gt;0,zgłoszenia[BOŚ Znak sprawy]&amp;"
( "&amp;#REF!&amp;" "&amp;"dni )"," ")</f>
        <v>#REF!</v>
      </c>
      <c r="F330" s="82">
        <f>IF(zgłoszenia[[#This Row],[Data wpływu wniosku]]&gt;0,zgłoszenia[[#This Row],[Data wpływu wniosku]]," ")</f>
        <v>42461</v>
      </c>
      <c r="G330" s="60">
        <f>IF(zgłoszenia[[#This Row],[Data zakończenia sprawy]]&gt;0,zgłoszenia[[#This Row],[Data zakończenia sprawy]]," ")</f>
        <v>42490</v>
      </c>
      <c r="H330" s="61" t="str">
        <f>IF(zgłoszenia[[#This Row],[Sposób zakończenia]]&gt;0,zgłoszenia[[#This Row],[Sposób zakończenia]]," ")</f>
        <v>brak sprzeciwu - zgłoszenie skuteczne</v>
      </c>
      <c r="I330" s="77" t="e">
        <f>IF(#REF!&gt;0,#REF!,"---")</f>
        <v>#REF!</v>
      </c>
    </row>
    <row r="331" spans="1:9" ht="45" x14ac:dyDescent="0.25">
      <c r="A331" s="68" t="str">
        <f>IF(zgłoszenia[[#This Row],[ID]]&gt;0,zgłoszenia[[#This Row],[Lp.]]&amp;" "&amp;zgłoszenia[[#This Row],[ID]]&amp;"
"&amp;zgłoszenia[[#This Row],[Nr kance- laryjny]]&amp;"/P/15","---")</f>
        <v>328 SR
5862/P/15</v>
      </c>
      <c r="B33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zadaszenie ogródka 
gm. Mielno; ob.Mielno; dz. Nr 226/28, 226/11</v>
      </c>
      <c r="C331" s="44" t="str">
        <f>IF(zgłoszenia[[#This Row],[Rodzaj zgłoszenia]]&gt;0,zgłoszenia[[#This Row],[Rodzaj zgłoszenia]]," ")</f>
        <v>tymczasowy obiekt - art. 29 ust. 1, pkt 12</v>
      </c>
      <c r="D331" s="64" t="e">
        <f>IF(#REF!&gt;0,#REF!&amp;";
"&amp;#REF!," ")</f>
        <v>#REF!</v>
      </c>
      <c r="E331" s="69" t="e">
        <f>IF(zgłoszenia[BOŚ Znak sprawy]&gt;0,zgłoszenia[BOŚ Znak sprawy]&amp;"
( "&amp;#REF!&amp;" "&amp;"dni )"," ")</f>
        <v>#REF!</v>
      </c>
      <c r="F331" s="82">
        <f>IF(zgłoszenia[[#This Row],[Data wpływu wniosku]]&gt;0,zgłoszenia[[#This Row],[Data wpływu wniosku]]," ")</f>
        <v>42464</v>
      </c>
      <c r="G331" s="60">
        <f>IF(zgłoszenia[[#This Row],[Data zakończenia sprawy]]&gt;0,zgłoszenia[[#This Row],[Data zakończenia sprawy]]," ")</f>
        <v>42496</v>
      </c>
      <c r="H331" s="61" t="str">
        <f>IF(zgłoszenia[[#This Row],[Sposób zakończenia]]&gt;0,zgłoszenia[[#This Row],[Sposób zakończenia]]," ")</f>
        <v>decyzja sprzeciwu</v>
      </c>
      <c r="I331" s="77" t="e">
        <f>IF(#REF!&gt;0,#REF!,"---")</f>
        <v>#REF!</v>
      </c>
    </row>
    <row r="332" spans="1:9" ht="30" x14ac:dyDescent="0.25">
      <c r="A332" s="68" t="str">
        <f>IF(zgłoszenia[[#This Row],[ID]]&gt;0,zgłoszenia[[#This Row],[Lp.]]&amp;" "&amp;zgłoszenia[[#This Row],[ID]]&amp;"
"&amp;zgłoszenia[[#This Row],[Nr kance- laryjny]]&amp;"/P/15","---")</f>
        <v>329 ŁD
5789/P/15</v>
      </c>
      <c r="B33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Biesiekierz; ob.Biesiekierz; dz. Nr 179/2</v>
      </c>
      <c r="C332" s="44" t="str">
        <f>IF(zgłoszenia[[#This Row],[Rodzaj zgłoszenia]]&gt;0,zgłoszenia[[#This Row],[Rodzaj zgłoszenia]]," ")</f>
        <v>jednorodzinne art.29 ust.1 pkt 1a</v>
      </c>
      <c r="D332" s="64" t="e">
        <f>IF(#REF!&gt;0,#REF!&amp;";
"&amp;#REF!," ")</f>
        <v>#REF!</v>
      </c>
      <c r="E332" s="69" t="e">
        <f>IF(zgłoszenia[BOŚ Znak sprawy]&gt;0,zgłoszenia[BOŚ Znak sprawy]&amp;"
( "&amp;#REF!&amp;" "&amp;"dni )"," ")</f>
        <v>#REF!</v>
      </c>
      <c r="F332" s="82">
        <f>IF(zgłoszenia[[#This Row],[Data wpływu wniosku]]&gt;0,zgłoszenia[[#This Row],[Data wpływu wniosku]]," ")</f>
        <v>42461</v>
      </c>
      <c r="G332" s="60">
        <f>IF(zgłoszenia[[#This Row],[Data zakończenia sprawy]]&gt;0,zgłoszenia[[#This Row],[Data zakończenia sprawy]]," ")</f>
        <v>42488</v>
      </c>
      <c r="H332" s="61" t="str">
        <f>IF(zgłoszenia[[#This Row],[Sposób zakończenia]]&gt;0,zgłoszenia[[#This Row],[Sposób zakończenia]]," ")</f>
        <v>brak sprzeciwu - zgłoszenie skuteczne</v>
      </c>
      <c r="I332" s="77" t="e">
        <f>IF(#REF!&gt;0,#REF!,"---")</f>
        <v>#REF!</v>
      </c>
    </row>
    <row r="333" spans="1:9" ht="60" x14ac:dyDescent="0.25">
      <c r="A333" s="68" t="str">
        <f>IF(zgłoszenia[[#This Row],[ID]]&gt;0,zgłoszenia[[#This Row],[Lp.]]&amp;" "&amp;zgłoszenia[[#This Row],[ID]]&amp;"
"&amp;zgłoszenia[[#This Row],[Nr kance- laryjny]]&amp;"/P/15","---")</f>
        <v>330 AP
5777/P/15</v>
      </c>
      <c r="B33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kanalizacja sanitarna tłoczna na trasie Bonin-Manowo 
gm. Manowo; ob.bonin, Kretomnio; dz. Nr 4/92, 10, 5/2, 5/8, 9</v>
      </c>
      <c r="C333" s="44" t="str">
        <f>IF(zgłoszenia[[#This Row],[Rodzaj zgłoszenia]]&gt;0,zgłoszenia[[#This Row],[Rodzaj zgłoszenia]]," ")</f>
        <v>sieci art.29 ust.1 pkt 19a</v>
      </c>
      <c r="D333" s="64" t="e">
        <f>IF(#REF!&gt;0,#REF!&amp;";
"&amp;#REF!," ")</f>
        <v>#REF!</v>
      </c>
      <c r="E333" s="69" t="e">
        <f>IF(zgłoszenia[BOŚ Znak sprawy]&gt;0,zgłoszenia[BOŚ Znak sprawy]&amp;"
( "&amp;#REF!&amp;" "&amp;"dni )"," ")</f>
        <v>#REF!</v>
      </c>
      <c r="F333" s="82">
        <f>IF(zgłoszenia[[#This Row],[Data wpływu wniosku]]&gt;0,zgłoszenia[[#This Row],[Data wpływu wniosku]]," ")</f>
        <v>42461</v>
      </c>
      <c r="G333" s="60">
        <f>IF(zgłoszenia[[#This Row],[Data zakończenia sprawy]]&gt;0,zgłoszenia[[#This Row],[Data zakończenia sprawy]]," ")</f>
        <v>42481</v>
      </c>
      <c r="H333" s="61" t="str">
        <f>IF(zgłoszenia[[#This Row],[Sposób zakończenia]]&gt;0,zgłoszenia[[#This Row],[Sposób zakończenia]]," ")</f>
        <v>decyzja umorzenie</v>
      </c>
      <c r="I333" s="77" t="e">
        <f>IF(#REF!&gt;0,#REF!,"---")</f>
        <v>#REF!</v>
      </c>
    </row>
    <row r="334" spans="1:9" ht="30" x14ac:dyDescent="0.25">
      <c r="A334" s="68" t="str">
        <f>IF(zgłoszenia[[#This Row],[ID]]&gt;0,zgłoszenia[[#This Row],[Lp.]]&amp;" "&amp;zgłoszenia[[#This Row],[ID]]&amp;"
"&amp;zgłoszenia[[#This Row],[Nr kance- laryjny]]&amp;"/P/15","---")</f>
        <v>331 AP
5766/P/15</v>
      </c>
      <c r="B33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ob.Niekłonice; dz. Nr 14/3</v>
      </c>
      <c r="C334" s="44" t="str">
        <f>IF(zgłoszenia[[#This Row],[Rodzaj zgłoszenia]]&gt;0,zgłoszenia[[#This Row],[Rodzaj zgłoszenia]]," ")</f>
        <v>jednorodzinne art.29 ust.1 pkt 1a</v>
      </c>
      <c r="D334" s="64" t="e">
        <f>IF(#REF!&gt;0,#REF!&amp;";
"&amp;#REF!," ")</f>
        <v>#REF!</v>
      </c>
      <c r="E334" s="69" t="e">
        <f>IF(zgłoszenia[BOŚ Znak sprawy]&gt;0,zgłoszenia[BOŚ Znak sprawy]&amp;"
( "&amp;#REF!&amp;" "&amp;"dni )"," ")</f>
        <v>#REF!</v>
      </c>
      <c r="F334" s="82">
        <f>IF(zgłoszenia[[#This Row],[Data wpływu wniosku]]&gt;0,zgłoszenia[[#This Row],[Data wpływu wniosku]]," ")</f>
        <v>42461</v>
      </c>
      <c r="G334" s="60">
        <f>IF(zgłoszenia[[#This Row],[Data zakończenia sprawy]]&gt;0,zgłoszenia[[#This Row],[Data zakończenia sprawy]]," ")</f>
        <v>42481</v>
      </c>
      <c r="H334" s="61" t="str">
        <f>IF(zgłoszenia[[#This Row],[Sposób zakończenia]]&gt;0,zgłoszenia[[#This Row],[Sposób zakończenia]]," ")</f>
        <v>brak sprzeciwu - zgłoszenie skuteczne</v>
      </c>
      <c r="I334" s="77" t="e">
        <f>IF(#REF!&gt;0,#REF!,"---")</f>
        <v>#REF!</v>
      </c>
    </row>
    <row r="335" spans="1:9" ht="30" x14ac:dyDescent="0.25">
      <c r="A335" s="68" t="str">
        <f>IF(zgłoszenia[[#This Row],[ID]]&gt;0,zgłoszenia[[#This Row],[Lp.]]&amp;" "&amp;zgłoszenia[[#This Row],[ID]]&amp;"
"&amp;zgłoszenia[[#This Row],[Nr kance- laryjny]]&amp;"/P/15","---")</f>
        <v>332 SR
5784/P/15</v>
      </c>
      <c r="B33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budynku mieszkalnego 
gm. Mielno; ob.Unieście; dz. Nr 721</v>
      </c>
      <c r="C335" s="44" t="str">
        <f>IF(zgłoszenia[[#This Row],[Rodzaj zgłoszenia]]&gt;0,zgłoszenia[[#This Row],[Rodzaj zgłoszenia]]," ")</f>
        <v>jednorodzinne art.29 ust.1 pkt 1a</v>
      </c>
      <c r="D335" s="64" t="e">
        <f>IF(#REF!&gt;0,#REF!&amp;";
"&amp;#REF!," ")</f>
        <v>#REF!</v>
      </c>
      <c r="E335" s="69" t="e">
        <f>IF(zgłoszenia[BOŚ Znak sprawy]&gt;0,zgłoszenia[BOŚ Znak sprawy]&amp;"
( "&amp;#REF!&amp;" "&amp;"dni )"," ")</f>
        <v>#REF!</v>
      </c>
      <c r="F335" s="82">
        <f>IF(zgłoszenia[[#This Row],[Data wpływu wniosku]]&gt;0,zgłoszenia[[#This Row],[Data wpływu wniosku]]," ")</f>
        <v>42461</v>
      </c>
      <c r="G335" s="60">
        <f>IF(zgłoszenia[[#This Row],[Data zakończenia sprawy]]&gt;0,zgłoszenia[[#This Row],[Data zakończenia sprawy]]," ")</f>
        <v>42478</v>
      </c>
      <c r="H335" s="61" t="str">
        <f>IF(zgłoszenia[[#This Row],[Sposób zakończenia]]&gt;0,zgłoszenia[[#This Row],[Sposób zakończenia]]," ")</f>
        <v>brak sprzeciwu - zgłoszenie skuteczne</v>
      </c>
      <c r="I335" s="77" t="e">
        <f>IF(#REF!&gt;0,#REF!,"---")</f>
        <v>#REF!</v>
      </c>
    </row>
    <row r="336" spans="1:9" ht="30" x14ac:dyDescent="0.25">
      <c r="A336" s="68" t="str">
        <f>IF(zgłoszenia[[#This Row],[ID]]&gt;0,zgłoszenia[[#This Row],[Lp.]]&amp;" "&amp;zgłoszenia[[#This Row],[ID]]&amp;"
"&amp;zgłoszenia[[#This Row],[Nr kance- laryjny]]&amp;"/P/15","---")</f>
        <v>333 SR
5799/P/15</v>
      </c>
      <c r="B33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440/10</v>
      </c>
      <c r="C336" s="44" t="str">
        <f>IF(zgłoszenia[[#This Row],[Rodzaj zgłoszenia]]&gt;0,zgłoszenia[[#This Row],[Rodzaj zgłoszenia]]," ")</f>
        <v>jednorodzinne art.29 ust.1 pkt 1a</v>
      </c>
      <c r="D336" s="64" t="e">
        <f>IF(#REF!&gt;0,#REF!&amp;";
"&amp;#REF!," ")</f>
        <v>#REF!</v>
      </c>
      <c r="E336" s="69" t="e">
        <f>IF(zgłoszenia[BOŚ Znak sprawy]&gt;0,zgłoszenia[BOŚ Znak sprawy]&amp;"
( "&amp;#REF!&amp;" "&amp;"dni )"," ")</f>
        <v>#REF!</v>
      </c>
      <c r="F336" s="82">
        <f>IF(zgłoszenia[[#This Row],[Data wpływu wniosku]]&gt;0,zgłoszenia[[#This Row],[Data wpływu wniosku]]," ")</f>
        <v>42461</v>
      </c>
      <c r="G336" s="60">
        <f>IF(zgłoszenia[[#This Row],[Data zakończenia sprawy]]&gt;0,zgłoszenia[[#This Row],[Data zakończenia sprawy]]," ")</f>
        <v>42494</v>
      </c>
      <c r="H336" s="61" t="str">
        <f>IF(zgłoszenia[[#This Row],[Sposób zakończenia]]&gt;0,zgłoszenia[[#This Row],[Sposób zakończenia]]," ")</f>
        <v>brak sprzeciwu - zgłoszenie skuteczne</v>
      </c>
      <c r="I336" s="77" t="e">
        <f>IF(#REF!&gt;0,#REF!,"---")</f>
        <v>#REF!</v>
      </c>
    </row>
    <row r="337" spans="1:9" ht="30" x14ac:dyDescent="0.25">
      <c r="A337" s="68" t="str">
        <f>IF(zgłoszenia[[#This Row],[ID]]&gt;0,zgłoszenia[[#This Row],[Lp.]]&amp;" "&amp;zgłoszenia[[#This Row],[ID]]&amp;"
"&amp;zgłoszenia[[#This Row],[Nr kance- laryjny]]&amp;"/P/15","---")</f>
        <v>334 SR
5914/P/15</v>
      </c>
      <c r="B33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ob.Mielenko ; dz. Nr 63/43</v>
      </c>
      <c r="C337" s="44" t="str">
        <f>IF(zgłoszenia[[#This Row],[Rodzaj zgłoszenia]]&gt;0,zgłoszenia[[#This Row],[Rodzaj zgłoszenia]]," ")</f>
        <v>jednorodzinne art.29 ust.1 pkt 1a</v>
      </c>
      <c r="D337" s="64" t="e">
        <f>IF(#REF!&gt;0,#REF!&amp;";
"&amp;#REF!," ")</f>
        <v>#REF!</v>
      </c>
      <c r="E337" s="69" t="e">
        <f>IF(zgłoszenia[BOŚ Znak sprawy]&gt;0,zgłoszenia[BOŚ Znak sprawy]&amp;"
( "&amp;#REF!&amp;" "&amp;"dni )"," ")</f>
        <v>#REF!</v>
      </c>
      <c r="F337" s="82">
        <f>IF(zgłoszenia[[#This Row],[Data wpływu wniosku]]&gt;0,zgłoszenia[[#This Row],[Data wpływu wniosku]]," ")</f>
        <v>42464</v>
      </c>
      <c r="G337" s="60">
        <f>IF(zgłoszenia[[#This Row],[Data zakończenia sprawy]]&gt;0,zgłoszenia[[#This Row],[Data zakończenia sprawy]]," ")</f>
        <v>42494</v>
      </c>
      <c r="H337" s="61" t="str">
        <f>IF(zgłoszenia[[#This Row],[Sposób zakończenia]]&gt;0,zgłoszenia[[#This Row],[Sposób zakończenia]]," ")</f>
        <v>brak sprzeciwu - zgłoszenie skuteczne</v>
      </c>
      <c r="I337" s="77" t="e">
        <f>IF(#REF!&gt;0,#REF!,"---")</f>
        <v>#REF!</v>
      </c>
    </row>
    <row r="338" spans="1:9" ht="45" x14ac:dyDescent="0.25">
      <c r="A338" s="68" t="str">
        <f>IF(zgłoszenia[[#This Row],[ID]]&gt;0,zgłoszenia[[#This Row],[Lp.]]&amp;" "&amp;zgłoszenia[[#This Row],[ID]]&amp;"
"&amp;zgłoszenia[[#This Row],[Nr kance- laryjny]]&amp;"/P/15","---")</f>
        <v>335 AP
6103/P/15</v>
      </c>
      <c r="B33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wodociągowej 
gm. Mielno; ob.Łazy; dz. Nr 70, 86, 690, 89/15, 89/16</v>
      </c>
      <c r="C338" s="44" t="str">
        <f>IF(zgłoszenia[[#This Row],[Rodzaj zgłoszenia]]&gt;0,zgłoszenia[[#This Row],[Rodzaj zgłoszenia]]," ")</f>
        <v>sieci art.29 ust.1 pkt 19a</v>
      </c>
      <c r="D338" s="64" t="e">
        <f>IF(#REF!&gt;0,#REF!&amp;";
"&amp;#REF!," ")</f>
        <v>#REF!</v>
      </c>
      <c r="E338" s="69" t="e">
        <f>IF(zgłoszenia[BOŚ Znak sprawy]&gt;0,zgłoszenia[BOŚ Znak sprawy]&amp;"
( "&amp;#REF!&amp;" "&amp;"dni )"," ")</f>
        <v>#REF!</v>
      </c>
      <c r="F338" s="82">
        <f>IF(zgłoszenia[[#This Row],[Data wpływu wniosku]]&gt;0,zgłoszenia[[#This Row],[Data wpływu wniosku]]," ")</f>
        <v>42466</v>
      </c>
      <c r="G338" s="60">
        <f>IF(zgłoszenia[[#This Row],[Data zakończenia sprawy]]&gt;0,zgłoszenia[[#This Row],[Data zakończenia sprawy]]," ")</f>
        <v>42475</v>
      </c>
      <c r="H338" s="61" t="str">
        <f>IF(zgłoszenia[[#This Row],[Sposób zakończenia]]&gt;0,zgłoszenia[[#This Row],[Sposób zakończenia]]," ")</f>
        <v>brak sprzeciwu - zgłoszenie skuteczne</v>
      </c>
      <c r="I338" s="77" t="e">
        <f>IF(#REF!&gt;0,#REF!,"---")</f>
        <v>#REF!</v>
      </c>
    </row>
    <row r="339" spans="1:9" ht="45" x14ac:dyDescent="0.25">
      <c r="A339" s="68" t="str">
        <f>IF(zgłoszenia[[#This Row],[ID]]&gt;0,zgłoszenia[[#This Row],[Lp.]]&amp;" "&amp;zgłoszenia[[#This Row],[ID]]&amp;"
"&amp;zgłoszenia[[#This Row],[Nr kance- laryjny]]&amp;"/P/15","---")</f>
        <v>336 AP
5942/P/15</v>
      </c>
      <c r="B33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Rosnowo 
gm. Manowo; ob.Rosnowo; dz. Nr 23/21, 124, 194, 195/4, 203</v>
      </c>
      <c r="C339" s="44" t="str">
        <f>IF(zgłoszenia[[#This Row],[Rodzaj zgłoszenia]]&gt;0,zgłoszenia[[#This Row],[Rodzaj zgłoszenia]]," ")</f>
        <v>sieci art.29 ust.1 pkt 19a</v>
      </c>
      <c r="D339" s="64" t="e">
        <f>IF(#REF!&gt;0,#REF!&amp;";
"&amp;#REF!," ")</f>
        <v>#REF!</v>
      </c>
      <c r="E339" s="69" t="e">
        <f>IF(zgłoszenia[BOŚ Znak sprawy]&gt;0,zgłoszenia[BOŚ Znak sprawy]&amp;"
( "&amp;#REF!&amp;" "&amp;"dni )"," ")</f>
        <v>#REF!</v>
      </c>
      <c r="F339" s="82">
        <f>IF(zgłoszenia[[#This Row],[Data wpływu wniosku]]&gt;0,zgłoszenia[[#This Row],[Data wpływu wniosku]]," ")</f>
        <v>42465</v>
      </c>
      <c r="G339" s="60">
        <f>IF(zgłoszenia[[#This Row],[Data zakończenia sprawy]]&gt;0,zgłoszenia[[#This Row],[Data zakończenia sprawy]]," ")</f>
        <v>42481</v>
      </c>
      <c r="H339" s="61" t="str">
        <f>IF(zgłoszenia[[#This Row],[Sposób zakończenia]]&gt;0,zgłoszenia[[#This Row],[Sposób zakończenia]]," ")</f>
        <v>decyzja umorzenie</v>
      </c>
      <c r="I339" s="77" t="e">
        <f>IF(#REF!&gt;0,#REF!,"---")</f>
        <v>#REF!</v>
      </c>
    </row>
    <row r="340" spans="1:9" ht="30" x14ac:dyDescent="0.25">
      <c r="A340" s="68" t="str">
        <f>IF(zgłoszenia[[#This Row],[ID]]&gt;0,zgłoszenia[[#This Row],[Lp.]]&amp;" "&amp;zgłoszenia[[#This Row],[ID]]&amp;"
"&amp;zgłoszenia[[#This Row],[Nr kance- laryjny]]&amp;"/P/15","---")</f>
        <v>337 WŚ
6096/P/15</v>
      </c>
      <c r="B34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Manowo; ob.Manowo; dz. Nr 208/10</v>
      </c>
      <c r="C340" s="44" t="str">
        <f>IF(zgłoszenia[[#This Row],[Rodzaj zgłoszenia]]&gt;0,zgłoszenia[[#This Row],[Rodzaj zgłoszenia]]," ")</f>
        <v>jednorodzinne art.29 ust.1 pkt 1a</v>
      </c>
      <c r="D340" s="64" t="e">
        <f>IF(#REF!&gt;0,#REF!&amp;";
"&amp;#REF!," ")</f>
        <v>#REF!</v>
      </c>
      <c r="E340" s="69" t="e">
        <f>IF(zgłoszenia[BOŚ Znak sprawy]&gt;0,zgłoszenia[BOŚ Znak sprawy]&amp;"
( "&amp;#REF!&amp;" "&amp;"dni )"," ")</f>
        <v>#REF!</v>
      </c>
      <c r="F340" s="82">
        <f>IF(zgłoszenia[[#This Row],[Data wpływu wniosku]]&gt;0,zgłoszenia[[#This Row],[Data wpływu wniosku]]," ")</f>
        <v>42466</v>
      </c>
      <c r="G340" s="60">
        <f>IF(zgłoszenia[[#This Row],[Data zakończenia sprawy]]&gt;0,zgłoszenia[[#This Row],[Data zakończenia sprawy]]," ")</f>
        <v>42495</v>
      </c>
      <c r="H340" s="61" t="str">
        <f>IF(zgłoszenia[[#This Row],[Sposób zakończenia]]&gt;0,zgłoszenia[[#This Row],[Sposób zakończenia]]," ")</f>
        <v>brak sprzeciwu - zgłoszenie skuteczne</v>
      </c>
      <c r="I340" s="77" t="e">
        <f>IF(#REF!&gt;0,#REF!,"---")</f>
        <v>#REF!</v>
      </c>
    </row>
    <row r="341" spans="1:9" ht="30" x14ac:dyDescent="0.25">
      <c r="A341" s="68" t="str">
        <f>IF(zgłoszenia[[#This Row],[ID]]&gt;0,zgłoszenia[[#This Row],[Lp.]]&amp;" "&amp;zgłoszenia[[#This Row],[ID]]&amp;"
"&amp;zgłoszenia[[#This Row],[Nr kance- laryjny]]&amp;"/P/15","---")</f>
        <v>338 AŁ
5950/P/15</v>
      </c>
      <c r="B34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Świeszyno; ob.Bardzlino; dz. Nr 1/2</v>
      </c>
      <c r="C341" s="44" t="str">
        <f>IF(zgłoszenia[[#This Row],[Rodzaj zgłoszenia]]&gt;0,zgłoszenia[[#This Row],[Rodzaj zgłoszenia]]," ")</f>
        <v>budowa obiektu - art. 29 ust. 1</v>
      </c>
      <c r="D341" s="64" t="e">
        <f>IF(#REF!&gt;0,#REF!&amp;";
"&amp;#REF!," ")</f>
        <v>#REF!</v>
      </c>
      <c r="E341" s="69" t="e">
        <f>IF(zgłoszenia[BOŚ Znak sprawy]&gt;0,zgłoszenia[BOŚ Znak sprawy]&amp;"
( "&amp;#REF!&amp;" "&amp;"dni )"," ")</f>
        <v>#REF!</v>
      </c>
      <c r="F341" s="82">
        <f>IF(zgłoszenia[[#This Row],[Data wpływu wniosku]]&gt;0,zgłoszenia[[#This Row],[Data wpływu wniosku]]," ")</f>
        <v>42466</v>
      </c>
      <c r="G341" s="60">
        <f>IF(zgłoszenia[[#This Row],[Data zakończenia sprawy]]&gt;0,zgłoszenia[[#This Row],[Data zakończenia sprawy]]," ")</f>
        <v>42489</v>
      </c>
      <c r="H341" s="61" t="str">
        <f>IF(zgłoszenia[[#This Row],[Sposób zakończenia]]&gt;0,zgłoszenia[[#This Row],[Sposób zakończenia]]," ")</f>
        <v>brak sprzeciwu - zgłoszenie skuteczne</v>
      </c>
      <c r="I341" s="77" t="e">
        <f>IF(#REF!&gt;0,#REF!,"---")</f>
        <v>#REF!</v>
      </c>
    </row>
    <row r="342" spans="1:9" ht="30" x14ac:dyDescent="0.25">
      <c r="A342" s="68" t="str">
        <f>IF(zgłoszenia[[#This Row],[ID]]&gt;0,zgłoszenia[[#This Row],[Lp.]]&amp;" "&amp;zgłoszenia[[#This Row],[ID]]&amp;"
"&amp;zgłoszenia[[#This Row],[Nr kance- laryjny]]&amp;"/P/15","---")</f>
        <v>339 MS
5989/P/15</v>
      </c>
      <c r="B34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Polanów; ob.Rekowo; dz. Nr 9/4</v>
      </c>
      <c r="C342" s="44" t="str">
        <f>IF(zgłoszenia[[#This Row],[Rodzaj zgłoszenia]]&gt;0,zgłoszenia[[#This Row],[Rodzaj zgłoszenia]]," ")</f>
        <v>jednorodzinne art.29 ust.1 pkt 1a</v>
      </c>
      <c r="D342" s="64" t="e">
        <f>IF(#REF!&gt;0,#REF!&amp;";
"&amp;#REF!," ")</f>
        <v>#REF!</v>
      </c>
      <c r="E342" s="69" t="e">
        <f>IF(zgłoszenia[BOŚ Znak sprawy]&gt;0,zgłoszenia[BOŚ Znak sprawy]&amp;"
( "&amp;#REF!&amp;" "&amp;"dni )"," ")</f>
        <v>#REF!</v>
      </c>
      <c r="F342" s="82">
        <f>IF(zgłoszenia[[#This Row],[Data wpływu wniosku]]&gt;0,zgłoszenia[[#This Row],[Data wpływu wniosku]]," ")</f>
        <v>42465</v>
      </c>
      <c r="G342" s="60">
        <f>IF(zgłoszenia[[#This Row],[Data zakończenia sprawy]]&gt;0,zgłoszenia[[#This Row],[Data zakończenia sprawy]]," ")</f>
        <v>42488</v>
      </c>
      <c r="H342" s="61" t="str">
        <f>IF(zgłoszenia[[#This Row],[Sposób zakończenia]]&gt;0,zgłoszenia[[#This Row],[Sposób zakończenia]]," ")</f>
        <v>decyzja umorzenie</v>
      </c>
      <c r="I342" s="77" t="e">
        <f>IF(#REF!&gt;0,#REF!,"---")</f>
        <v>#REF!</v>
      </c>
    </row>
    <row r="343" spans="1:9" ht="30" x14ac:dyDescent="0.25">
      <c r="A343" s="68" t="str">
        <f>IF(zgłoszenia[[#This Row],[ID]]&gt;0,zgłoszenia[[#This Row],[Lp.]]&amp;" "&amp;zgłoszenia[[#This Row],[ID]]&amp;"
"&amp;zgłoszenia[[#This Row],[Nr kance- laryjny]]&amp;"/P/15","---")</f>
        <v>340 KŻ
6066/P/15</v>
      </c>
      <c r="B34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rekreacji indywidualnej 
gm. Mielno; ob.Gąski; dz. Nr 59/22</v>
      </c>
      <c r="C343" s="44" t="str">
        <f>IF(zgłoszenia[[#This Row],[Rodzaj zgłoszenia]]&gt;0,zgłoszenia[[#This Row],[Rodzaj zgłoszenia]]," ")</f>
        <v>budowa obiektu - art. 29 ust. 1</v>
      </c>
      <c r="D343" s="64" t="e">
        <f>IF(#REF!&gt;0,#REF!&amp;";
"&amp;#REF!," ")</f>
        <v>#REF!</v>
      </c>
      <c r="E343" s="69" t="e">
        <f>IF(zgłoszenia[BOŚ Znak sprawy]&gt;0,zgłoszenia[BOŚ Znak sprawy]&amp;"
( "&amp;#REF!&amp;" "&amp;"dni )"," ")</f>
        <v>#REF!</v>
      </c>
      <c r="F343" s="82">
        <f>IF(zgłoszenia[[#This Row],[Data wpływu wniosku]]&gt;0,zgłoszenia[[#This Row],[Data wpływu wniosku]]," ")</f>
        <v>42466</v>
      </c>
      <c r="G343" s="60">
        <f>IF(zgłoszenia[[#This Row],[Data zakończenia sprawy]]&gt;0,zgłoszenia[[#This Row],[Data zakończenia sprawy]]," ")</f>
        <v>42515</v>
      </c>
      <c r="H343" s="61" t="str">
        <f>IF(zgłoszenia[[#This Row],[Sposób zakończenia]]&gt;0,zgłoszenia[[#This Row],[Sposób zakończenia]]," ")</f>
        <v>brak sprzeciwu - zgłoszenie skuteczne</v>
      </c>
      <c r="I343" s="77" t="e">
        <f>IF(#REF!&gt;0,#REF!,"---")</f>
        <v>#REF!</v>
      </c>
    </row>
    <row r="344" spans="1:9" ht="45" x14ac:dyDescent="0.25">
      <c r="A344" s="68" t="str">
        <f>IF(zgłoszenia[[#This Row],[ID]]&gt;0,zgłoszenia[[#This Row],[Lp.]]&amp;" "&amp;zgłoszenia[[#This Row],[ID]]&amp;"
"&amp;zgłoszenia[[#This Row],[Nr kance- laryjny]]&amp;"/P/15","---")</f>
        <v>341 WŚ
6100/P/15</v>
      </c>
      <c r="B34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gminnej  
gm. Manowo; ob.Wyszewo; dz. Nr 221</v>
      </c>
      <c r="C344" s="44" t="str">
        <f>IF(zgłoszenia[[#This Row],[Rodzaj zgłoszenia]]&gt;0,zgłoszenia[[#This Row],[Rodzaj zgłoszenia]]," ")</f>
        <v>roboty budowlane - art. 29 ust. 2</v>
      </c>
      <c r="D344" s="64" t="e">
        <f>IF(#REF!&gt;0,#REF!&amp;";
"&amp;#REF!," ")</f>
        <v>#REF!</v>
      </c>
      <c r="E344" s="69" t="e">
        <f>IF(zgłoszenia[BOŚ Znak sprawy]&gt;0,zgłoszenia[BOŚ Znak sprawy]&amp;"
( "&amp;#REF!&amp;" "&amp;"dni )"," ")</f>
        <v>#REF!</v>
      </c>
      <c r="F344" s="82">
        <f>IF(zgłoszenia[[#This Row],[Data wpływu wniosku]]&gt;0,zgłoszenia[[#This Row],[Data wpływu wniosku]]," ")</f>
        <v>42466</v>
      </c>
      <c r="G344" s="60">
        <f>IF(zgłoszenia[[#This Row],[Data zakończenia sprawy]]&gt;0,zgłoszenia[[#This Row],[Data zakończenia sprawy]]," ")</f>
        <v>42494</v>
      </c>
      <c r="H344" s="61" t="str">
        <f>IF(zgłoszenia[[#This Row],[Sposób zakończenia]]&gt;0,zgłoszenia[[#This Row],[Sposób zakończenia]]," ")</f>
        <v>brak sprzeciwu - zgłoszenie skuteczne</v>
      </c>
      <c r="I344" s="77" t="e">
        <f>IF(#REF!&gt;0,#REF!,"---")</f>
        <v>#REF!</v>
      </c>
    </row>
    <row r="345" spans="1:9" ht="30" x14ac:dyDescent="0.25">
      <c r="A345" s="68" t="str">
        <f>IF(zgłoszenia[[#This Row],[ID]]&gt;0,zgłoszenia[[#This Row],[Lp.]]&amp;" "&amp;zgłoszenia[[#This Row],[ID]]&amp;"
"&amp;zgłoszenia[[#This Row],[Nr kance- laryjny]]&amp;"/P/15","---")</f>
        <v>342 AA
6097/P/15</v>
      </c>
      <c r="B34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Polanów; ob.Garbno; dz. Nr 79/13</v>
      </c>
      <c r="C345" s="44" t="str">
        <f>IF(zgłoszenia[[#This Row],[Rodzaj zgłoszenia]]&gt;0,zgłoszenia[[#This Row],[Rodzaj zgłoszenia]]," ")</f>
        <v>budowa obiektu - art. 29 ust. 1</v>
      </c>
      <c r="D345" s="64" t="e">
        <f>IF(#REF!&gt;0,#REF!&amp;";
"&amp;#REF!," ")</f>
        <v>#REF!</v>
      </c>
      <c r="E345" s="69" t="e">
        <f>IF(zgłoszenia[BOŚ Znak sprawy]&gt;0,zgłoszenia[BOŚ Znak sprawy]&amp;"
( "&amp;#REF!&amp;" "&amp;"dni )"," ")</f>
        <v>#REF!</v>
      </c>
      <c r="F345" s="82">
        <f>IF(zgłoszenia[[#This Row],[Data wpływu wniosku]]&gt;0,zgłoszenia[[#This Row],[Data wpływu wniosku]]," ")</f>
        <v>42466</v>
      </c>
      <c r="G345" s="60">
        <f>IF(zgłoszenia[[#This Row],[Data zakończenia sprawy]]&gt;0,zgłoszenia[[#This Row],[Data zakończenia sprawy]]," ")</f>
        <v>42521</v>
      </c>
      <c r="H345" s="61" t="str">
        <f>IF(zgłoszenia[[#This Row],[Sposób zakończenia]]&gt;0,zgłoszenia[[#This Row],[Sposób zakończenia]]," ")</f>
        <v>brak sprzeciwu - zgłoszenie skuteczne</v>
      </c>
      <c r="I345" s="77" t="e">
        <f>IF(#REF!&gt;0,#REF!,"---")</f>
        <v>#REF!</v>
      </c>
    </row>
    <row r="346" spans="1:9" ht="45" x14ac:dyDescent="0.25">
      <c r="A346" s="68" t="str">
        <f>IF(zgłoszenia[[#This Row],[ID]]&gt;0,zgłoszenia[[#This Row],[Lp.]]&amp;" "&amp;zgłoszenia[[#This Row],[ID]]&amp;"
"&amp;zgłoszenia[[#This Row],[Nr kance- laryjny]]&amp;"/P/15","---")</f>
        <v>343 ŁD
5973/P/15</v>
      </c>
      <c r="B34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 
gm. Biesiekierz; ob.Nowe Bielice; dz. Nr 147/12</v>
      </c>
      <c r="C346" s="44" t="str">
        <f>IF(zgłoszenia[[#This Row],[Rodzaj zgłoszenia]]&gt;0,zgłoszenia[[#This Row],[Rodzaj zgłoszenia]]," ")</f>
        <v>budowa obiektu - art. 29 ust. 1</v>
      </c>
      <c r="D346" s="64" t="e">
        <f>IF(#REF!&gt;0,#REF!&amp;";
"&amp;#REF!," ")</f>
        <v>#REF!</v>
      </c>
      <c r="E346" s="69" t="e">
        <f>IF(zgłoszenia[BOŚ Znak sprawy]&gt;0,zgłoszenia[BOŚ Znak sprawy]&amp;"
( "&amp;#REF!&amp;" "&amp;"dni )"," ")</f>
        <v>#REF!</v>
      </c>
      <c r="F346" s="82">
        <f>IF(zgłoszenia[[#This Row],[Data wpływu wniosku]]&gt;0,zgłoszenia[[#This Row],[Data wpływu wniosku]]," ")</f>
        <v>42465</v>
      </c>
      <c r="G346" s="60">
        <f>IF(zgłoszenia[[#This Row],[Data zakończenia sprawy]]&gt;0,zgłoszenia[[#This Row],[Data zakończenia sprawy]]," ")</f>
        <v>42487</v>
      </c>
      <c r="H346" s="61" t="str">
        <f>IF(zgłoszenia[[#This Row],[Sposób zakończenia]]&gt;0,zgłoszenia[[#This Row],[Sposób zakończenia]]," ")</f>
        <v>decyzja umorzenie</v>
      </c>
      <c r="I346" s="77" t="e">
        <f>IF(#REF!&gt;0,#REF!,"---")</f>
        <v>#REF!</v>
      </c>
    </row>
    <row r="347" spans="1:9" ht="45" x14ac:dyDescent="0.25">
      <c r="A347" s="68" t="str">
        <f>IF(zgłoszenia[[#This Row],[ID]]&gt;0,zgłoszenia[[#This Row],[Lp.]]&amp;" "&amp;zgłoszenia[[#This Row],[ID]]&amp;"
"&amp;zgłoszenia[[#This Row],[Nr kance- laryjny]]&amp;"/P/15","---")</f>
        <v>344 KŻ
6000/P/15</v>
      </c>
      <c r="B34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handlowy, dwie kasety metalowe 
gm. Mielno; ob.Unieście; dz. Nr 3/79</v>
      </c>
      <c r="C347" s="44" t="str">
        <f>IF(zgłoszenia[[#This Row],[Rodzaj zgłoszenia]]&gt;0,zgłoszenia[[#This Row],[Rodzaj zgłoszenia]]," ")</f>
        <v>tymczasowy obiekt - art. 29 ust. 1, pkt 12</v>
      </c>
      <c r="D347" s="64" t="e">
        <f>IF(#REF!&gt;0,#REF!&amp;";
"&amp;#REF!," ")</f>
        <v>#REF!</v>
      </c>
      <c r="E347" s="69" t="e">
        <f>IF(zgłoszenia[BOŚ Znak sprawy]&gt;0,zgłoszenia[BOŚ Znak sprawy]&amp;"
( "&amp;#REF!&amp;" "&amp;"dni )"," ")</f>
        <v>#REF!</v>
      </c>
      <c r="F347" s="82">
        <f>IF(zgłoszenia[[#This Row],[Data wpływu wniosku]]&gt;0,zgłoszenia[[#This Row],[Data wpływu wniosku]]," ")</f>
        <v>42465</v>
      </c>
      <c r="G347" s="60">
        <f>IF(zgłoszenia[[#This Row],[Data zakończenia sprawy]]&gt;0,zgłoszenia[[#This Row],[Data zakończenia sprawy]]," ")</f>
        <v>42489</v>
      </c>
      <c r="H347" s="61" t="str">
        <f>IF(zgłoszenia[[#This Row],[Sposób zakończenia]]&gt;0,zgłoszenia[[#This Row],[Sposób zakończenia]]," ")</f>
        <v>brak sprzeciwu - zgłoszenie skuteczne</v>
      </c>
      <c r="I347" s="77" t="e">
        <f>IF(#REF!&gt;0,#REF!,"---")</f>
        <v>#REF!</v>
      </c>
    </row>
    <row r="348" spans="1:9" ht="45" x14ac:dyDescent="0.25">
      <c r="A348" s="68" t="str">
        <f>IF(zgłoszenia[[#This Row],[ID]]&gt;0,zgłoszenia[[#This Row],[Lp.]]&amp;" "&amp;zgłoszenia[[#This Row],[ID]]&amp;"
"&amp;zgłoszenia[[#This Row],[Nr kance- laryjny]]&amp;"/P/15","---")</f>
        <v>345 KŻ
5979/P/15</v>
      </c>
      <c r="B34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- obiekt tymczasowy 
gm. Mielno; ob.Mielno; dz. Nr 42/68</v>
      </c>
      <c r="C348" s="44" t="str">
        <f>IF(zgłoszenia[[#This Row],[Rodzaj zgłoszenia]]&gt;0,zgłoszenia[[#This Row],[Rodzaj zgłoszenia]]," ")</f>
        <v>tymczasowy obiekt - art. 29 ust. 1, pkt 12</v>
      </c>
      <c r="D348" s="64" t="e">
        <f>IF(#REF!&gt;0,#REF!&amp;";
"&amp;#REF!," ")</f>
        <v>#REF!</v>
      </c>
      <c r="E348" s="69" t="e">
        <f>IF(zgłoszenia[BOŚ Znak sprawy]&gt;0,zgłoszenia[BOŚ Znak sprawy]&amp;"
( "&amp;#REF!&amp;" "&amp;"dni )"," ")</f>
        <v>#REF!</v>
      </c>
      <c r="F348" s="82">
        <f>IF(zgłoszenia[[#This Row],[Data wpływu wniosku]]&gt;0,zgłoszenia[[#This Row],[Data wpływu wniosku]]," ")</f>
        <v>42465</v>
      </c>
      <c r="G348" s="60">
        <f>IF(zgłoszenia[[#This Row],[Data zakończenia sprawy]]&gt;0,zgłoszenia[[#This Row],[Data zakończenia sprawy]]," ")</f>
        <v>42480</v>
      </c>
      <c r="H348" s="61" t="str">
        <f>IF(zgłoszenia[[#This Row],[Sposób zakończenia]]&gt;0,zgłoszenia[[#This Row],[Sposób zakończenia]]," ")</f>
        <v>decyzja sprzeciwu</v>
      </c>
      <c r="I348" s="77" t="e">
        <f>IF(#REF!&gt;0,#REF!,"---")</f>
        <v>#REF!</v>
      </c>
    </row>
    <row r="349" spans="1:9" ht="45" x14ac:dyDescent="0.25">
      <c r="A349" s="68" t="str">
        <f>IF(zgłoszenia[[#This Row],[ID]]&gt;0,zgłoszenia[[#This Row],[Lp.]]&amp;" "&amp;zgłoszenia[[#This Row],[ID]]&amp;"
"&amp;zgłoszenia[[#This Row],[Nr kance- laryjny]]&amp;"/P/15","---")</f>
        <v>346 KŻ
5986/P/15</v>
      </c>
      <c r="B34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tymczasowa wiata 
gm. Mielno; ob.Mielno; dz. Nr 224/9, 224/17</v>
      </c>
      <c r="C349" s="44" t="str">
        <f>IF(zgłoszenia[[#This Row],[Rodzaj zgłoszenia]]&gt;0,zgłoszenia[[#This Row],[Rodzaj zgłoszenia]]," ")</f>
        <v>tymczasowy obiekt - art. 29 ust. 1, pkt 12</v>
      </c>
      <c r="D349" s="64" t="e">
        <f>IF(#REF!&gt;0,#REF!&amp;";
"&amp;#REF!," ")</f>
        <v>#REF!</v>
      </c>
      <c r="E349" s="69" t="e">
        <f>IF(zgłoszenia[BOŚ Znak sprawy]&gt;0,zgłoszenia[BOŚ Znak sprawy]&amp;"
( "&amp;#REF!&amp;" "&amp;"dni )"," ")</f>
        <v>#REF!</v>
      </c>
      <c r="F349" s="82">
        <f>IF(zgłoszenia[[#This Row],[Data wpływu wniosku]]&gt;0,zgłoszenia[[#This Row],[Data wpływu wniosku]]," ")</f>
        <v>42465</v>
      </c>
      <c r="G349" s="60">
        <f>IF(zgłoszenia[[#This Row],[Data zakończenia sprawy]]&gt;0,zgłoszenia[[#This Row],[Data zakończenia sprawy]]," ")</f>
        <v>42495</v>
      </c>
      <c r="H349" s="61" t="str">
        <f>IF(zgłoszenia[[#This Row],[Sposób zakończenia]]&gt;0,zgłoszenia[[#This Row],[Sposób zakończenia]]," ")</f>
        <v>brak sprzeciwu - zgłoszenie skuteczne</v>
      </c>
      <c r="I349" s="77" t="e">
        <f>IF(#REF!&gt;0,#REF!,"---")</f>
        <v>#REF!</v>
      </c>
    </row>
    <row r="350" spans="1:9" ht="30" x14ac:dyDescent="0.25">
      <c r="A350" s="68" t="str">
        <f>IF(zgłoszenia[[#This Row],[ID]]&gt;0,zgłoszenia[[#This Row],[Lp.]]&amp;" "&amp;zgłoszenia[[#This Row],[ID]]&amp;"
"&amp;zgłoszenia[[#This Row],[Nr kance- laryjny]]&amp;"/P/15","---")</f>
        <v>347 MS
5992/P/15</v>
      </c>
      <c r="B35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o pow. Do 50 m2 
gm. Będzino; ob.Dobrzyca; dz. Nr 199</v>
      </c>
      <c r="C350" s="44" t="str">
        <f>IF(zgłoszenia[[#This Row],[Rodzaj zgłoszenia]]&gt;0,zgłoszenia[[#This Row],[Rodzaj zgłoszenia]]," ")</f>
        <v>budowa obiektu - art. 29 ust. 1</v>
      </c>
      <c r="D350" s="64" t="e">
        <f>IF(#REF!&gt;0,#REF!&amp;";
"&amp;#REF!," ")</f>
        <v>#REF!</v>
      </c>
      <c r="E350" s="69" t="e">
        <f>IF(zgłoszenia[BOŚ Znak sprawy]&gt;0,zgłoszenia[BOŚ Znak sprawy]&amp;"
( "&amp;#REF!&amp;" "&amp;"dni )"," ")</f>
        <v>#REF!</v>
      </c>
      <c r="F350" s="82">
        <f>IF(zgłoszenia[[#This Row],[Data wpływu wniosku]]&gt;0,zgłoszenia[[#This Row],[Data wpływu wniosku]]," ")</f>
        <v>42465</v>
      </c>
      <c r="G350" s="60">
        <f>IF(zgłoszenia[[#This Row],[Data zakończenia sprawy]]&gt;0,zgłoszenia[[#This Row],[Data zakończenia sprawy]]," ")</f>
        <v>42482</v>
      </c>
      <c r="H350" s="61" t="str">
        <f>IF(zgłoszenia[[#This Row],[Sposób zakończenia]]&gt;0,zgłoszenia[[#This Row],[Sposób zakończenia]]," ")</f>
        <v>decyzja umorzenie</v>
      </c>
      <c r="I350" s="77" t="e">
        <f>IF(#REF!&gt;0,#REF!,"---")</f>
        <v>#REF!</v>
      </c>
    </row>
    <row r="351" spans="1:9" ht="45" x14ac:dyDescent="0.25">
      <c r="A351" s="68" t="str">
        <f>IF(zgłoszenia[[#This Row],[ID]]&gt;0,zgłoszenia[[#This Row],[Lp.]]&amp;" "&amp;zgłoszenia[[#This Row],[ID]]&amp;"
"&amp;zgłoszenia[[#This Row],[Nr kance- laryjny]]&amp;"/P/15","---")</f>
        <v>348 KŻ
6107/P/15</v>
      </c>
      <c r="B35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o szkielecie aluminiowym 
gm. Mielno; ob.Sarbinowo; dz. Nr 270/4</v>
      </c>
      <c r="C351" s="44" t="str">
        <f>IF(zgłoszenia[[#This Row],[Rodzaj zgłoszenia]]&gt;0,zgłoszenia[[#This Row],[Rodzaj zgłoszenia]]," ")</f>
        <v>tymczasowy obiekt - art. 29 ust. 1, pkt 12</v>
      </c>
      <c r="D351" s="64" t="e">
        <f>IF(#REF!&gt;0,#REF!&amp;";
"&amp;#REF!," ")</f>
        <v>#REF!</v>
      </c>
      <c r="E351" s="69" t="e">
        <f>IF(zgłoszenia[BOŚ Znak sprawy]&gt;0,zgłoszenia[BOŚ Znak sprawy]&amp;"
( "&amp;#REF!&amp;" "&amp;"dni )"," ")</f>
        <v>#REF!</v>
      </c>
      <c r="F351" s="82">
        <f>IF(zgłoszenia[[#This Row],[Data wpływu wniosku]]&gt;0,zgłoszenia[[#This Row],[Data wpływu wniosku]]," ")</f>
        <v>42465</v>
      </c>
      <c r="G351" s="60">
        <f>IF(zgłoszenia[[#This Row],[Data zakończenia sprawy]]&gt;0,zgłoszenia[[#This Row],[Data zakończenia sprawy]]," ")</f>
        <v>42472</v>
      </c>
      <c r="H351" s="61" t="str">
        <f>IF(zgłoszenia[[#This Row],[Sposób zakończenia]]&gt;0,zgłoszenia[[#This Row],[Sposób zakończenia]]," ")</f>
        <v>przekazano wg właściwości</v>
      </c>
      <c r="I351" s="77" t="e">
        <f>IF(#REF!&gt;0,#REF!,"---")</f>
        <v>#REF!</v>
      </c>
    </row>
    <row r="352" spans="1:9" ht="45" x14ac:dyDescent="0.25">
      <c r="A352" s="68" t="str">
        <f>IF(zgłoszenia[[#This Row],[ID]]&gt;0,zgłoszenia[[#This Row],[Lp.]]&amp;" "&amp;zgłoszenia[[#This Row],[ID]]&amp;"
"&amp;zgłoszenia[[#This Row],[Nr kance- laryjny]]&amp;"/P/15","---")</f>
        <v>349 SR
6099/P/15</v>
      </c>
      <c r="B35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ogródek  
gm. Mielno; ob.Mielno; dz. Nr 224/6</v>
      </c>
      <c r="C352" s="44" t="str">
        <f>IF(zgłoszenia[[#This Row],[Rodzaj zgłoszenia]]&gt;0,zgłoszenia[[#This Row],[Rodzaj zgłoszenia]]," ")</f>
        <v>tymczasowy obiekt - art. 29 ust. 1, pkt 12</v>
      </c>
      <c r="D352" s="64" t="e">
        <f>IF(#REF!&gt;0,#REF!&amp;";
"&amp;#REF!," ")</f>
        <v>#REF!</v>
      </c>
      <c r="E352" s="69" t="e">
        <f>IF(zgłoszenia[BOŚ Znak sprawy]&gt;0,zgłoszenia[BOŚ Znak sprawy]&amp;"
( "&amp;#REF!&amp;" "&amp;"dni )"," ")</f>
        <v>#REF!</v>
      </c>
      <c r="F352" s="82">
        <f>IF(zgłoszenia[[#This Row],[Data wpływu wniosku]]&gt;0,zgłoszenia[[#This Row],[Data wpływu wniosku]]," ")</f>
        <v>42466</v>
      </c>
      <c r="G352" s="60">
        <f>IF(zgłoszenia[[#This Row],[Data zakończenia sprawy]]&gt;0,zgłoszenia[[#This Row],[Data zakończenia sprawy]]," ")</f>
        <v>42487</v>
      </c>
      <c r="H352" s="61" t="str">
        <f>IF(zgłoszenia[[#This Row],[Sposób zakończenia]]&gt;0,zgłoszenia[[#This Row],[Sposób zakończenia]]," ")</f>
        <v>brak sprzeciwu - zgłoszenie skuteczne</v>
      </c>
      <c r="I352" s="77" t="e">
        <f>IF(#REF!&gt;0,#REF!,"---")</f>
        <v>#REF!</v>
      </c>
    </row>
    <row r="353" spans="1:9" ht="45" x14ac:dyDescent="0.25">
      <c r="A353" s="68" t="str">
        <f>IF(zgłoszenia[[#This Row],[ID]]&gt;0,zgłoszenia[[#This Row],[Lp.]]&amp;" "&amp;zgłoszenia[[#This Row],[ID]]&amp;"
"&amp;zgłoszenia[[#This Row],[Nr kance- laryjny]]&amp;"/P/15","---")</f>
        <v>350 AA
6079/P/15</v>
      </c>
      <c r="B35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podnośnik pionowy HN-01S 
gm. Sianów; ob.Sianów; dz. Nr 516</v>
      </c>
      <c r="C353" s="44" t="str">
        <f>IF(zgłoszenia[[#This Row],[Rodzaj zgłoszenia]]&gt;0,zgłoszenia[[#This Row],[Rodzaj zgłoszenia]]," ")</f>
        <v>roboty budowlane - art. 29 ust. 2</v>
      </c>
      <c r="D353" s="64" t="e">
        <f>IF(#REF!&gt;0,#REF!&amp;";
"&amp;#REF!," ")</f>
        <v>#REF!</v>
      </c>
      <c r="E353" s="69" t="e">
        <f>IF(zgłoszenia[BOŚ Znak sprawy]&gt;0,zgłoszenia[BOŚ Znak sprawy]&amp;"
( "&amp;#REF!&amp;" "&amp;"dni )"," ")</f>
        <v>#REF!</v>
      </c>
      <c r="F353" s="82">
        <f>IF(zgłoszenia[[#This Row],[Data wpływu wniosku]]&gt;0,zgłoszenia[[#This Row],[Data wpływu wniosku]]," ")</f>
        <v>42466</v>
      </c>
      <c r="G353" s="60">
        <f>IF(zgłoszenia[[#This Row],[Data zakończenia sprawy]]&gt;0,zgłoszenia[[#This Row],[Data zakończenia sprawy]]," ")</f>
        <v>42485</v>
      </c>
      <c r="H353" s="61" t="str">
        <f>IF(zgłoszenia[[#This Row],[Sposób zakończenia]]&gt;0,zgłoszenia[[#This Row],[Sposób zakończenia]]," ")</f>
        <v>brak sprzeciwu - zgłoszenie skuteczne</v>
      </c>
      <c r="I353" s="77" t="e">
        <f>IF(#REF!&gt;0,#REF!,"---")</f>
        <v>#REF!</v>
      </c>
    </row>
    <row r="354" spans="1:9" ht="45" x14ac:dyDescent="0.25">
      <c r="A354" s="68" t="str">
        <f>IF(zgłoszenia[[#This Row],[ID]]&gt;0,zgłoszenia[[#This Row],[Lp.]]&amp;" "&amp;zgłoszenia[[#This Row],[ID]]&amp;"
"&amp;zgłoszenia[[#This Row],[Nr kance- laryjny]]&amp;"/P/15","---")</f>
        <v>351 AP
6080/P/15</v>
      </c>
      <c r="B35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ob.Paprotno-Gąski; dz. Nr 50/14</v>
      </c>
      <c r="C354" s="44" t="str">
        <f>IF(zgłoszenia[[#This Row],[Rodzaj zgłoszenia]]&gt;0,zgłoszenia[[#This Row],[Rodzaj zgłoszenia]]," ")</f>
        <v>budowa obiektu - art. 29 ust. 1</v>
      </c>
      <c r="D354" s="64" t="e">
        <f>IF(#REF!&gt;0,#REF!&amp;";
"&amp;#REF!," ")</f>
        <v>#REF!</v>
      </c>
      <c r="E354" s="69" t="e">
        <f>IF(zgłoszenia[BOŚ Znak sprawy]&gt;0,zgłoszenia[BOŚ Znak sprawy]&amp;"
( "&amp;#REF!&amp;" "&amp;"dni )"," ")</f>
        <v>#REF!</v>
      </c>
      <c r="F354" s="82">
        <f>IF(zgłoszenia[[#This Row],[Data wpływu wniosku]]&gt;0,zgłoszenia[[#This Row],[Data wpływu wniosku]]," ")</f>
        <v>42466</v>
      </c>
      <c r="G354" s="60">
        <f>IF(zgłoszenia[[#This Row],[Data zakończenia sprawy]]&gt;0,zgłoszenia[[#This Row],[Data zakończenia sprawy]]," ")</f>
        <v>42481</v>
      </c>
      <c r="H354" s="61" t="str">
        <f>IF(zgłoszenia[[#This Row],[Sposób zakończenia]]&gt;0,zgłoszenia[[#This Row],[Sposób zakończenia]]," ")</f>
        <v>brak sprzeciwu - zgłoszenie skuteczne</v>
      </c>
      <c r="I354" s="77" t="e">
        <f>IF(#REF!&gt;0,#REF!,"---")</f>
        <v>#REF!</v>
      </c>
    </row>
    <row r="355" spans="1:9" ht="45" x14ac:dyDescent="0.25">
      <c r="A355" s="68" t="str">
        <f>IF(zgłoszenia[[#This Row],[ID]]&gt;0,zgłoszenia[[#This Row],[Lp.]]&amp;" "&amp;zgłoszenia[[#This Row],[ID]]&amp;"
"&amp;zgłoszenia[[#This Row],[Nr kance- laryjny]]&amp;"/P/15","---")</f>
        <v>352 SR
6055/P/15</v>
      </c>
      <c r="B35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103/2, 103/3</v>
      </c>
      <c r="C355" s="44" t="str">
        <f>IF(zgłoszenia[[#This Row],[Rodzaj zgłoszenia]]&gt;0,zgłoszenia[[#This Row],[Rodzaj zgłoszenia]]," ")</f>
        <v>tymczasowy obiekt - art. 29 ust. 1, pkt 12</v>
      </c>
      <c r="D355" s="64" t="e">
        <f>IF(#REF!&gt;0,#REF!&amp;";
"&amp;#REF!," ")</f>
        <v>#REF!</v>
      </c>
      <c r="E355" s="69" t="e">
        <f>IF(zgłoszenia[BOŚ Znak sprawy]&gt;0,zgłoszenia[BOŚ Znak sprawy]&amp;"
( "&amp;#REF!&amp;" "&amp;"dni )"," ")</f>
        <v>#REF!</v>
      </c>
      <c r="F355" s="82">
        <f>IF(zgłoszenia[[#This Row],[Data wpływu wniosku]]&gt;0,zgłoszenia[[#This Row],[Data wpływu wniosku]]," ")</f>
        <v>42466</v>
      </c>
      <c r="G355" s="60">
        <f>IF(zgłoszenia[[#This Row],[Data zakończenia sprawy]]&gt;0,zgłoszenia[[#This Row],[Data zakończenia sprawy]]," ")</f>
        <v>42489</v>
      </c>
      <c r="H355" s="61" t="str">
        <f>IF(zgłoszenia[[#This Row],[Sposób zakończenia]]&gt;0,zgłoszenia[[#This Row],[Sposób zakończenia]]," ")</f>
        <v>brak sprzeciwu - zgłoszenie skuteczne</v>
      </c>
      <c r="I355" s="77" t="e">
        <f>IF(#REF!&gt;0,#REF!,"---")</f>
        <v>#REF!</v>
      </c>
    </row>
    <row r="356" spans="1:9" ht="45" x14ac:dyDescent="0.25">
      <c r="A356" s="68" t="str">
        <f>IF(zgłoszenia[[#This Row],[ID]]&gt;0,zgłoszenia[[#This Row],[Lp.]]&amp;" "&amp;zgłoszenia[[#This Row],[ID]]&amp;"
"&amp;zgłoszenia[[#This Row],[Nr kance- laryjny]]&amp;"/P/15","---")</f>
        <v>353 ŁD
6221/P/15</v>
      </c>
      <c r="B35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dachówki 
gm. Manowo; ob.Wyszewo; dz. Nr 207/1, 207/2</v>
      </c>
      <c r="C356" s="44" t="str">
        <f>IF(zgłoszenia[[#This Row],[Rodzaj zgłoszenia]]&gt;0,zgłoszenia[[#This Row],[Rodzaj zgłoszenia]]," ")</f>
        <v>roboty budowlane - art. 29 ust. 2</v>
      </c>
      <c r="D356" s="64" t="e">
        <f>IF(#REF!&gt;0,#REF!&amp;";
"&amp;#REF!," ")</f>
        <v>#REF!</v>
      </c>
      <c r="E356" s="69" t="e">
        <f>IF(zgłoszenia[BOŚ Znak sprawy]&gt;0,zgłoszenia[BOŚ Znak sprawy]&amp;"
( "&amp;#REF!&amp;" "&amp;"dni )"," ")</f>
        <v>#REF!</v>
      </c>
      <c r="F356" s="82">
        <f>IF(zgłoszenia[[#This Row],[Data wpływu wniosku]]&gt;0,zgłoszenia[[#This Row],[Data wpływu wniosku]]," ")</f>
        <v>42467</v>
      </c>
      <c r="G356" s="60">
        <f>IF(zgłoszenia[[#This Row],[Data zakończenia sprawy]]&gt;0,zgłoszenia[[#This Row],[Data zakończenia sprawy]]," ")</f>
        <v>42471</v>
      </c>
      <c r="H356" s="61" t="str">
        <f>IF(zgłoszenia[[#This Row],[Sposób zakończenia]]&gt;0,zgłoszenia[[#This Row],[Sposób zakończenia]]," ")</f>
        <v>brak sprzeciwu - zgłoszenie skuteczne</v>
      </c>
      <c r="I356" s="77" t="e">
        <f>IF(#REF!&gt;0,#REF!,"---")</f>
        <v>#REF!</v>
      </c>
    </row>
    <row r="357" spans="1:9" ht="45" x14ac:dyDescent="0.25">
      <c r="A357" s="68" t="str">
        <f>IF(zgłoszenia[[#This Row],[ID]]&gt;0,zgłoszenia[[#This Row],[Lp.]]&amp;" "&amp;zgłoszenia[[#This Row],[ID]]&amp;"
"&amp;zgłoszenia[[#This Row],[Nr kance- laryjny]]&amp;"/P/15","---")</f>
        <v>354 MS
6217/P/15</v>
      </c>
      <c r="B35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ob.Kładno; dz. Nr 16/33</v>
      </c>
      <c r="C357" s="44" t="str">
        <f>IF(zgłoszenia[[#This Row],[Rodzaj zgłoszenia]]&gt;0,zgłoszenia[[#This Row],[Rodzaj zgłoszenia]]," ")</f>
        <v>roboty budowlane - art. 29 ust. 2</v>
      </c>
      <c r="D357" s="64" t="e">
        <f>IF(#REF!&gt;0,#REF!&amp;";
"&amp;#REF!," ")</f>
        <v>#REF!</v>
      </c>
      <c r="E357" s="69" t="e">
        <f>IF(zgłoszenia[BOŚ Znak sprawy]&gt;0,zgłoszenia[BOŚ Znak sprawy]&amp;"
( "&amp;#REF!&amp;" "&amp;"dni )"," ")</f>
        <v>#REF!</v>
      </c>
      <c r="F357" s="82">
        <f>IF(zgłoszenia[[#This Row],[Data wpływu wniosku]]&gt;0,zgłoszenia[[#This Row],[Data wpływu wniosku]]," ")</f>
        <v>42467</v>
      </c>
      <c r="G357" s="60">
        <f>IF(zgłoszenia[[#This Row],[Data zakończenia sprawy]]&gt;0,zgłoszenia[[#This Row],[Data zakończenia sprawy]]," ")</f>
        <v>42507</v>
      </c>
      <c r="H357" s="61" t="str">
        <f>IF(zgłoszenia[[#This Row],[Sposób zakończenia]]&gt;0,zgłoszenia[[#This Row],[Sposób zakończenia]]," ")</f>
        <v>decyzja sprzeciwu</v>
      </c>
      <c r="I357" s="77" t="e">
        <f>IF(#REF!&gt;0,#REF!,"---")</f>
        <v>#REF!</v>
      </c>
    </row>
    <row r="358" spans="1:9" ht="45" x14ac:dyDescent="0.25">
      <c r="A358" s="68" t="str">
        <f>IF(zgłoszenia[[#This Row],[ID]]&gt;0,zgłoszenia[[#This Row],[Lp.]]&amp;" "&amp;zgłoszenia[[#This Row],[ID]]&amp;"
"&amp;zgłoszenia[[#This Row],[Nr kance- laryjny]]&amp;"/P/15","---")</f>
        <v>355 MS
6219/P/15</v>
      </c>
      <c r="B35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ob.Kładno; dz. Nr 16/33</v>
      </c>
      <c r="C358" s="44" t="str">
        <f>IF(zgłoszenia[[#This Row],[Rodzaj zgłoszenia]]&gt;0,zgłoszenia[[#This Row],[Rodzaj zgłoszenia]]," ")</f>
        <v>roboty budowlane - art. 29 ust. 2</v>
      </c>
      <c r="D358" s="64" t="e">
        <f>IF(#REF!&gt;0,#REF!&amp;";
"&amp;#REF!," ")</f>
        <v>#REF!</v>
      </c>
      <c r="E358" s="69" t="e">
        <f>IF(zgłoszenia[BOŚ Znak sprawy]&gt;0,zgłoszenia[BOŚ Znak sprawy]&amp;"
( "&amp;#REF!&amp;" "&amp;"dni )"," ")</f>
        <v>#REF!</v>
      </c>
      <c r="F358" s="82">
        <f>IF(zgłoszenia[[#This Row],[Data wpływu wniosku]]&gt;0,zgłoszenia[[#This Row],[Data wpływu wniosku]]," ")</f>
        <v>42467</v>
      </c>
      <c r="G358" s="60">
        <f>IF(zgłoszenia[[#This Row],[Data zakończenia sprawy]]&gt;0,zgłoszenia[[#This Row],[Data zakończenia sprawy]]," ")</f>
        <v>42507</v>
      </c>
      <c r="H358" s="61" t="str">
        <f>IF(zgłoszenia[[#This Row],[Sposób zakończenia]]&gt;0,zgłoszenia[[#This Row],[Sposób zakończenia]]," ")</f>
        <v>decyzja sprzeciwu</v>
      </c>
      <c r="I358" s="77" t="e">
        <f>IF(#REF!&gt;0,#REF!,"---")</f>
        <v>#REF!</v>
      </c>
    </row>
    <row r="359" spans="1:9" ht="45" x14ac:dyDescent="0.25">
      <c r="A359" s="68" t="str">
        <f>IF(zgłoszenia[[#This Row],[ID]]&gt;0,zgłoszenia[[#This Row],[Lp.]]&amp;" "&amp;zgłoszenia[[#This Row],[ID]]&amp;"
"&amp;zgłoszenia[[#This Row],[Nr kance- laryjny]]&amp;"/P/15","---")</f>
        <v>356 KŻ
6200/P/15</v>
      </c>
      <c r="B35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pawilon  
gm. Mielno; ob.Mielno; dz. Nr 54/16</v>
      </c>
      <c r="C359" s="44" t="str">
        <f>IF(zgłoszenia[[#This Row],[Rodzaj zgłoszenia]]&gt;0,zgłoszenia[[#This Row],[Rodzaj zgłoszenia]]," ")</f>
        <v>tymczasowy obiekt - art. 29 ust. 1, pkt 12</v>
      </c>
      <c r="D359" s="64" t="e">
        <f>IF(#REF!&gt;0,#REF!&amp;";
"&amp;#REF!," ")</f>
        <v>#REF!</v>
      </c>
      <c r="E359" s="69" t="e">
        <f>IF(zgłoszenia[BOŚ Znak sprawy]&gt;0,zgłoszenia[BOŚ Znak sprawy]&amp;"
( "&amp;#REF!&amp;" "&amp;"dni )"," ")</f>
        <v>#REF!</v>
      </c>
      <c r="F359" s="82">
        <f>IF(zgłoszenia[[#This Row],[Data wpływu wniosku]]&gt;0,zgłoszenia[[#This Row],[Data wpływu wniosku]]," ")</f>
        <v>42467</v>
      </c>
      <c r="G359" s="60">
        <f>IF(zgłoszenia[[#This Row],[Data zakończenia sprawy]]&gt;0,zgłoszenia[[#This Row],[Data zakończenia sprawy]]," ")</f>
        <v>42523</v>
      </c>
      <c r="H359" s="61" t="str">
        <f>IF(zgłoszenia[[#This Row],[Sposób zakończenia]]&gt;0,zgłoszenia[[#This Row],[Sposób zakończenia]]," ")</f>
        <v>brak sprzeciwu - zgłoszenie skuteczne</v>
      </c>
      <c r="I359" s="77" t="e">
        <f>IF(#REF!&gt;0,#REF!,"---")</f>
        <v>#REF!</v>
      </c>
    </row>
    <row r="360" spans="1:9" ht="45" x14ac:dyDescent="0.25">
      <c r="A360" s="68" t="str">
        <f>IF(zgłoszenia[[#This Row],[ID]]&gt;0,zgłoszenia[[#This Row],[Lp.]]&amp;" "&amp;zgłoszenia[[#This Row],[ID]]&amp;"
"&amp;zgłoszenia[[#This Row],[Nr kance- laryjny]]&amp;"/P/15","---")</f>
        <v>357 KŻ
6198/P/15</v>
      </c>
      <c r="B36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ob.Sarbinowo; dz. Nr 243/6</v>
      </c>
      <c r="C360" s="44" t="str">
        <f>IF(zgłoszenia[[#This Row],[Rodzaj zgłoszenia]]&gt;0,zgłoszenia[[#This Row],[Rodzaj zgłoszenia]]," ")</f>
        <v>tymczasowy obiekt - art. 29 ust. 1, pkt 12</v>
      </c>
      <c r="D360" s="64" t="e">
        <f>IF(#REF!&gt;0,#REF!&amp;";
"&amp;#REF!," ")</f>
        <v>#REF!</v>
      </c>
      <c r="E360" s="69" t="e">
        <f>IF(zgłoszenia[BOŚ Znak sprawy]&gt;0,zgłoszenia[BOŚ Znak sprawy]&amp;"
( "&amp;#REF!&amp;" "&amp;"dni )"," ")</f>
        <v>#REF!</v>
      </c>
      <c r="F360" s="82">
        <f>IF(zgłoszenia[[#This Row],[Data wpływu wniosku]]&gt;0,zgłoszenia[[#This Row],[Data wpływu wniosku]]," ")</f>
        <v>42467</v>
      </c>
      <c r="G360" s="60">
        <f>IF(zgłoszenia[[#This Row],[Data zakończenia sprawy]]&gt;0,zgłoszenia[[#This Row],[Data zakończenia sprawy]]," ")</f>
        <v>42508</v>
      </c>
      <c r="H360" s="61" t="str">
        <f>IF(zgłoszenia[[#This Row],[Sposób zakończenia]]&gt;0,zgłoszenia[[#This Row],[Sposób zakończenia]]," ")</f>
        <v>brak sprzeciwu - zgłoszenie skuteczne</v>
      </c>
      <c r="I360" s="77" t="e">
        <f>IF(#REF!&gt;0,#REF!,"---")</f>
        <v>#REF!</v>
      </c>
    </row>
    <row r="361" spans="1:9" ht="30" x14ac:dyDescent="0.25">
      <c r="A361" s="68" t="str">
        <f>IF(zgłoszenia[[#This Row],[ID]]&gt;0,zgłoszenia[[#This Row],[Lp.]]&amp;" "&amp;zgłoszenia[[#This Row],[ID]]&amp;"
"&amp;zgłoszenia[[#This Row],[Nr kance- laryjny]]&amp;"/P/15","---")</f>
        <v>358 AŁ
6236/P/15</v>
      </c>
      <c r="B36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ob.Niekłonice; dz. Nr 72/4</v>
      </c>
      <c r="C361" s="44" t="str">
        <f>IF(zgłoszenia[[#This Row],[Rodzaj zgłoszenia]]&gt;0,zgłoszenia[[#This Row],[Rodzaj zgłoszenia]]," ")</f>
        <v>jednorodzinne art.29 ust.1 pkt 1a</v>
      </c>
      <c r="D361" s="64" t="e">
        <f>IF(#REF!&gt;0,#REF!&amp;";
"&amp;#REF!," ")</f>
        <v>#REF!</v>
      </c>
      <c r="E361" s="69" t="e">
        <f>IF(zgłoszenia[BOŚ Znak sprawy]&gt;0,zgłoszenia[BOŚ Znak sprawy]&amp;"
( "&amp;#REF!&amp;" "&amp;"dni )"," ")</f>
        <v>#REF!</v>
      </c>
      <c r="F361" s="82">
        <f>IF(zgłoszenia[[#This Row],[Data wpływu wniosku]]&gt;0,zgłoszenia[[#This Row],[Data wpływu wniosku]]," ")</f>
        <v>42467</v>
      </c>
      <c r="G361" s="60">
        <f>IF(zgłoszenia[[#This Row],[Data zakończenia sprawy]]&gt;0,zgłoszenia[[#This Row],[Data zakończenia sprawy]]," ")</f>
        <v>42496</v>
      </c>
      <c r="H361" s="61" t="str">
        <f>IF(zgłoszenia[[#This Row],[Sposób zakończenia]]&gt;0,zgłoszenia[[#This Row],[Sposób zakończenia]]," ")</f>
        <v>brak sprzeciwu - zgłoszenie skuteczne</v>
      </c>
      <c r="I361" s="77" t="e">
        <f>IF(#REF!&gt;0,#REF!,"---")</f>
        <v>#REF!</v>
      </c>
    </row>
    <row r="362" spans="1:9" ht="30" x14ac:dyDescent="0.25">
      <c r="A362" s="68" t="str">
        <f>IF(zgłoszenia[[#This Row],[ID]]&gt;0,zgłoszenia[[#This Row],[Lp.]]&amp;" "&amp;zgłoszenia[[#This Row],[ID]]&amp;"
"&amp;zgłoszenia[[#This Row],[Nr kance- laryjny]]&amp;"/P/15","---")</f>
        <v>359 AP
6237/P/15</v>
      </c>
      <c r="B36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ob.Mielno; dz. Nr 711/89</v>
      </c>
      <c r="C362" s="44" t="str">
        <f>IF(zgłoszenia[[#This Row],[Rodzaj zgłoszenia]]&gt;0,zgłoszenia[[#This Row],[Rodzaj zgłoszenia]]," ")</f>
        <v>jednorodzinne art.29 ust.1 pkt 1a</v>
      </c>
      <c r="D362" s="64" t="e">
        <f>IF(#REF!&gt;0,#REF!&amp;";
"&amp;#REF!," ")</f>
        <v>#REF!</v>
      </c>
      <c r="E362" s="69" t="e">
        <f>IF(zgłoszenia[BOŚ Znak sprawy]&gt;0,zgłoszenia[BOŚ Znak sprawy]&amp;"
( "&amp;#REF!&amp;" "&amp;"dni )"," ")</f>
        <v>#REF!</v>
      </c>
      <c r="F362" s="82">
        <f>IF(zgłoszenia[[#This Row],[Data wpływu wniosku]]&gt;0,zgłoszenia[[#This Row],[Data wpływu wniosku]]," ")</f>
        <v>42467</v>
      </c>
      <c r="G362" s="60">
        <f>IF(zgłoszenia[[#This Row],[Data zakończenia sprawy]]&gt;0,zgłoszenia[[#This Row],[Data zakończenia sprawy]]," ")</f>
        <v>42474</v>
      </c>
      <c r="H362" s="61" t="str">
        <f>IF(zgłoszenia[[#This Row],[Sposób zakończenia]]&gt;0,zgłoszenia[[#This Row],[Sposób zakończenia]]," ")</f>
        <v>decyzja umorzenie</v>
      </c>
      <c r="I362" s="77" t="e">
        <f>IF(#REF!&gt;0,#REF!,"---")</f>
        <v>#REF!</v>
      </c>
    </row>
    <row r="363" spans="1:9" ht="45" x14ac:dyDescent="0.25">
      <c r="A363" s="68" t="str">
        <f>IF(zgłoszenia[[#This Row],[ID]]&gt;0,zgłoszenia[[#This Row],[Lp.]]&amp;" "&amp;zgłoszenia[[#This Row],[ID]]&amp;"
"&amp;zgłoszenia[[#This Row],[Nr kance- laryjny]]&amp;"/P/15","---")</f>
        <v>360 MS
6203/P/15</v>
      </c>
      <c r="B36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ob.Mścice; dz. Nr 258/1</v>
      </c>
      <c r="C363" s="44" t="str">
        <f>IF(zgłoszenia[[#This Row],[Rodzaj zgłoszenia]]&gt;0,zgłoszenia[[#This Row],[Rodzaj zgłoszenia]]," ")</f>
        <v>roboty budowlane - art. 29 ust. 2</v>
      </c>
      <c r="D363" s="64" t="e">
        <f>IF(#REF!&gt;0,#REF!&amp;";
"&amp;#REF!," ")</f>
        <v>#REF!</v>
      </c>
      <c r="E363" s="69" t="e">
        <f>IF(zgłoszenia[BOŚ Znak sprawy]&gt;0,zgłoszenia[BOŚ Znak sprawy]&amp;"
( "&amp;#REF!&amp;" "&amp;"dni )"," ")</f>
        <v>#REF!</v>
      </c>
      <c r="F363" s="82">
        <f>IF(zgłoszenia[[#This Row],[Data wpływu wniosku]]&gt;0,zgłoszenia[[#This Row],[Data wpływu wniosku]]," ")</f>
        <v>42468</v>
      </c>
      <c r="G363" s="60">
        <f>IF(zgłoszenia[[#This Row],[Data zakończenia sprawy]]&gt;0,zgłoszenia[[#This Row],[Data zakończenia sprawy]]," ")</f>
        <v>42495</v>
      </c>
      <c r="H363" s="61" t="str">
        <f>IF(zgłoszenia[[#This Row],[Sposób zakończenia]]&gt;0,zgłoszenia[[#This Row],[Sposób zakończenia]]," ")</f>
        <v>brak sprzeciwu - zgłoszenie skuteczne</v>
      </c>
      <c r="I363" s="77" t="e">
        <f>IF(#REF!&gt;0,#REF!,"---")</f>
        <v>#REF!</v>
      </c>
    </row>
    <row r="364" spans="1:9" ht="30" x14ac:dyDescent="0.25">
      <c r="A364" s="68" t="str">
        <f>IF(zgłoszenia[[#This Row],[ID]]&gt;0,zgłoszenia[[#This Row],[Lp.]]&amp;" "&amp;zgłoszenia[[#This Row],[ID]]&amp;"
"&amp;zgłoszenia[[#This Row],[Nr kance- laryjny]]&amp;"/P/15","---")</f>
        <v>361 AP
6273/P/15</v>
      </c>
      <c r="B36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gospodarczy. Przydomowy basen 
gm. Świeszyno; ob.Chałupy; dz. Nr 878/1</v>
      </c>
      <c r="C364" s="44" t="str">
        <f>IF(zgłoszenia[[#This Row],[Rodzaj zgłoszenia]]&gt;0,zgłoszenia[[#This Row],[Rodzaj zgłoszenia]]," ")</f>
        <v>budowa obiektu - art. 29 ust. 1</v>
      </c>
      <c r="D364" s="64" t="e">
        <f>IF(#REF!&gt;0,#REF!&amp;";
"&amp;#REF!," ")</f>
        <v>#REF!</v>
      </c>
      <c r="E364" s="69" t="e">
        <f>IF(zgłoszenia[BOŚ Znak sprawy]&gt;0,zgłoszenia[BOŚ Znak sprawy]&amp;"
( "&amp;#REF!&amp;" "&amp;"dni )"," ")</f>
        <v>#REF!</v>
      </c>
      <c r="F364" s="82">
        <f>IF(zgłoszenia[[#This Row],[Data wpływu wniosku]]&gt;0,zgłoszenia[[#This Row],[Data wpływu wniosku]]," ")</f>
        <v>42468</v>
      </c>
      <c r="G364" s="60">
        <f>IF(zgłoszenia[[#This Row],[Data zakończenia sprawy]]&gt;0,zgłoszenia[[#This Row],[Data zakończenia sprawy]]," ")</f>
        <v>42481</v>
      </c>
      <c r="H364" s="61" t="str">
        <f>IF(zgłoszenia[[#This Row],[Sposób zakończenia]]&gt;0,zgłoszenia[[#This Row],[Sposób zakończenia]]," ")</f>
        <v>brak sprzeciwu - zgłoszenie skuteczne</v>
      </c>
      <c r="I364" s="77" t="e">
        <f>IF(#REF!&gt;0,#REF!,"---")</f>
        <v>#REF!</v>
      </c>
    </row>
    <row r="365" spans="1:9" ht="30" x14ac:dyDescent="0.25">
      <c r="A365" s="68" t="str">
        <f>IF(zgłoszenia[[#This Row],[ID]]&gt;0,zgłoszenia[[#This Row],[Lp.]]&amp;" "&amp;zgłoszenia[[#This Row],[ID]]&amp;"
"&amp;zgłoszenia[[#This Row],[Nr kance- laryjny]]&amp;"/P/15","---")</f>
        <v>362 AA
6286/P/15</v>
      </c>
      <c r="B36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Polanów; ob.Krąg; dz. Nr 107/16</v>
      </c>
      <c r="C365" s="44" t="str">
        <f>IF(zgłoszenia[[#This Row],[Rodzaj zgłoszenia]]&gt;0,zgłoszenia[[#This Row],[Rodzaj zgłoszenia]]," ")</f>
        <v>budowa obiektu - art. 29 ust. 1</v>
      </c>
      <c r="D365" s="64" t="e">
        <f>IF(#REF!&gt;0,#REF!&amp;";
"&amp;#REF!," ")</f>
        <v>#REF!</v>
      </c>
      <c r="E365" s="69" t="e">
        <f>IF(zgłoszenia[BOŚ Znak sprawy]&gt;0,zgłoszenia[BOŚ Znak sprawy]&amp;"
( "&amp;#REF!&amp;" "&amp;"dni )"," ")</f>
        <v>#REF!</v>
      </c>
      <c r="F365" s="82">
        <f>IF(zgłoszenia[[#This Row],[Data wpływu wniosku]]&gt;0,zgłoszenia[[#This Row],[Data wpływu wniosku]]," ")</f>
        <v>42468</v>
      </c>
      <c r="G365" s="60">
        <f>IF(zgłoszenia[[#This Row],[Data zakończenia sprawy]]&gt;0,zgłoszenia[[#This Row],[Data zakończenia sprawy]]," ")</f>
        <v>42494</v>
      </c>
      <c r="H365" s="61" t="str">
        <f>IF(zgłoszenia[[#This Row],[Sposób zakończenia]]&gt;0,zgłoszenia[[#This Row],[Sposób zakończenia]]," ")</f>
        <v>brak sprzeciwu - zgłoszenie skuteczne</v>
      </c>
      <c r="I365" s="77" t="e">
        <f>IF(#REF!&gt;0,#REF!,"---")</f>
        <v>#REF!</v>
      </c>
    </row>
    <row r="366" spans="1:9" ht="30" x14ac:dyDescent="0.25">
      <c r="A366" s="68" t="str">
        <f>IF(zgłoszenia[[#This Row],[ID]]&gt;0,zgłoszenia[[#This Row],[Lp.]]&amp;" "&amp;zgłoszenia[[#This Row],[ID]]&amp;"
"&amp;zgłoszenia[[#This Row],[Nr kance- laryjny]]&amp;"/P/15","---")</f>
        <v>363 AA
6264/P/15</v>
      </c>
      <c r="B36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zbiornik bezodpływowy   
gm. Sianów; ob.iwięcino; dz. Nr 197/4</v>
      </c>
      <c r="C366" s="44" t="str">
        <f>IF(zgłoszenia[[#This Row],[Rodzaj zgłoszenia]]&gt;0,zgłoszenia[[#This Row],[Rodzaj zgłoszenia]]," ")</f>
        <v>budowa obiektu - art. 29 ust. 1</v>
      </c>
      <c r="D366" s="64" t="e">
        <f>IF(#REF!&gt;0,#REF!&amp;";
"&amp;#REF!," ")</f>
        <v>#REF!</v>
      </c>
      <c r="E366" s="69" t="e">
        <f>IF(zgłoszenia[BOŚ Znak sprawy]&gt;0,zgłoszenia[BOŚ Znak sprawy]&amp;"
( "&amp;#REF!&amp;" "&amp;"dni )"," ")</f>
        <v>#REF!</v>
      </c>
      <c r="F366" s="82">
        <f>IF(zgłoszenia[[#This Row],[Data wpływu wniosku]]&gt;0,zgłoszenia[[#This Row],[Data wpływu wniosku]]," ")</f>
        <v>42468</v>
      </c>
      <c r="G366" s="60">
        <f>IF(zgłoszenia[[#This Row],[Data zakończenia sprawy]]&gt;0,zgłoszenia[[#This Row],[Data zakończenia sprawy]]," ")</f>
        <v>42481</v>
      </c>
      <c r="H366" s="61" t="str">
        <f>IF(zgłoszenia[[#This Row],[Sposób zakończenia]]&gt;0,zgłoszenia[[#This Row],[Sposób zakończenia]]," ")</f>
        <v>brak sprzeciwu - zgłoszenie skuteczne</v>
      </c>
      <c r="I366" s="77" t="e">
        <f>IF(#REF!&gt;0,#REF!,"---")</f>
        <v>#REF!</v>
      </c>
    </row>
    <row r="367" spans="1:9" ht="45" x14ac:dyDescent="0.25">
      <c r="A367" s="68" t="str">
        <f>IF(zgłoszenia[[#This Row],[ID]]&gt;0,zgłoszenia[[#This Row],[Lp.]]&amp;" "&amp;zgłoszenia[[#This Row],[ID]]&amp;"
"&amp;zgłoszenia[[#This Row],[Nr kance- laryjny]]&amp;"/P/15","---")</f>
        <v>364 KŻ
6299/P/15</v>
      </c>
      <c r="B36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 
gm. Mielno; ob.Mielno; dz. Nr 920/3</v>
      </c>
      <c r="C367" s="44" t="str">
        <f>IF(zgłoszenia[[#This Row],[Rodzaj zgłoszenia]]&gt;0,zgłoszenia[[#This Row],[Rodzaj zgłoszenia]]," ")</f>
        <v>tymczasowy obiekt - art. 29 ust. 1, pkt 12</v>
      </c>
      <c r="D367" s="64" t="e">
        <f>IF(#REF!&gt;0,#REF!&amp;";
"&amp;#REF!," ")</f>
        <v>#REF!</v>
      </c>
      <c r="E367" s="69" t="e">
        <f>IF(zgłoszenia[BOŚ Znak sprawy]&gt;0,zgłoszenia[BOŚ Znak sprawy]&amp;"
( "&amp;#REF!&amp;" "&amp;"dni )"," ")</f>
        <v>#REF!</v>
      </c>
      <c r="F367" s="82">
        <f>IF(zgłoszenia[[#This Row],[Data wpływu wniosku]]&gt;0,zgłoszenia[[#This Row],[Data wpływu wniosku]]," ")</f>
        <v>42468</v>
      </c>
      <c r="G367" s="60">
        <f>IF(zgłoszenia[[#This Row],[Data zakończenia sprawy]]&gt;0,zgłoszenia[[#This Row],[Data zakończenia sprawy]]," ")</f>
        <v>42508</v>
      </c>
      <c r="H367" s="61" t="str">
        <f>IF(zgłoszenia[[#This Row],[Sposób zakończenia]]&gt;0,zgłoszenia[[#This Row],[Sposób zakończenia]]," ")</f>
        <v>brak sprzeciwu - zgłoszenie skuteczne</v>
      </c>
      <c r="I367" s="77" t="e">
        <f>IF(#REF!&gt;0,#REF!,"---")</f>
        <v>#REF!</v>
      </c>
    </row>
    <row r="368" spans="1:9" ht="45" x14ac:dyDescent="0.25">
      <c r="A368" s="68" t="str">
        <f>IF(zgłoszenia[[#This Row],[ID]]&gt;0,zgłoszenia[[#This Row],[Lp.]]&amp;" "&amp;zgłoszenia[[#This Row],[ID]]&amp;"
"&amp;zgłoszenia[[#This Row],[Nr kance- laryjny]]&amp;"/P/15","---")</f>
        <v>365 KŻ
6291/P/15</v>
      </c>
      <c r="B36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 
gm. Mielno; ob.Mielno; dz. Nr 920/3</v>
      </c>
      <c r="C368" s="44" t="str">
        <f>IF(zgłoszenia[[#This Row],[Rodzaj zgłoszenia]]&gt;0,zgłoszenia[[#This Row],[Rodzaj zgłoszenia]]," ")</f>
        <v>tymczasowy obiekt - art. 29 ust. 1, pkt 12</v>
      </c>
      <c r="D368" s="64" t="e">
        <f>IF(#REF!&gt;0,#REF!&amp;";
"&amp;#REF!," ")</f>
        <v>#REF!</v>
      </c>
      <c r="E368" s="69" t="e">
        <f>IF(zgłoszenia[BOŚ Znak sprawy]&gt;0,zgłoszenia[BOŚ Znak sprawy]&amp;"
( "&amp;#REF!&amp;" "&amp;"dni )"," ")</f>
        <v>#REF!</v>
      </c>
      <c r="F368" s="82">
        <f>IF(zgłoszenia[[#This Row],[Data wpływu wniosku]]&gt;0,zgłoszenia[[#This Row],[Data wpływu wniosku]]," ")</f>
        <v>42468</v>
      </c>
      <c r="G368" s="60">
        <f>IF(zgłoszenia[[#This Row],[Data zakończenia sprawy]]&gt;0,zgłoszenia[[#This Row],[Data zakończenia sprawy]]," ")</f>
        <v>42517</v>
      </c>
      <c r="H368" s="61" t="str">
        <f>IF(zgłoszenia[[#This Row],[Sposób zakończenia]]&gt;0,zgłoszenia[[#This Row],[Sposób zakończenia]]," ")</f>
        <v>brak sprzeciwu - zgłoszenie skuteczne</v>
      </c>
      <c r="I368" s="77" t="e">
        <f>IF(#REF!&gt;0,#REF!,"---")</f>
        <v>#REF!</v>
      </c>
    </row>
    <row r="369" spans="1:9" ht="45" x14ac:dyDescent="0.25">
      <c r="A369" s="68" t="str">
        <f>IF(zgłoszenia[[#This Row],[ID]]&gt;0,zgłoszenia[[#This Row],[Lp.]]&amp;" "&amp;zgłoszenia[[#This Row],[ID]]&amp;"
"&amp;zgłoszenia[[#This Row],[Nr kance- laryjny]]&amp;"/P/15","---")</f>
        <v>366 KŻ
6295/P/15</v>
      </c>
      <c r="B36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 
gm. Mielno; ob.Mielno; dz. Nr 920/3</v>
      </c>
      <c r="C369" s="44" t="str">
        <f>IF(zgłoszenia[[#This Row],[Rodzaj zgłoszenia]]&gt;0,zgłoszenia[[#This Row],[Rodzaj zgłoszenia]]," ")</f>
        <v>tymczasowy obiekt - art. 29 ust. 1, pkt 12</v>
      </c>
      <c r="D369" s="64" t="e">
        <f>IF(#REF!&gt;0,#REF!&amp;";
"&amp;#REF!," ")</f>
        <v>#REF!</v>
      </c>
      <c r="E369" s="69" t="e">
        <f>IF(zgłoszenia[BOŚ Znak sprawy]&gt;0,zgłoszenia[BOŚ Znak sprawy]&amp;"
( "&amp;#REF!&amp;" "&amp;"dni )"," ")</f>
        <v>#REF!</v>
      </c>
      <c r="F369" s="82">
        <f>IF(zgłoszenia[[#This Row],[Data wpływu wniosku]]&gt;0,zgłoszenia[[#This Row],[Data wpływu wniosku]]," ")</f>
        <v>42468</v>
      </c>
      <c r="G369" s="60">
        <f>IF(zgłoszenia[[#This Row],[Data zakończenia sprawy]]&gt;0,zgłoszenia[[#This Row],[Data zakończenia sprawy]]," ")</f>
        <v>42494</v>
      </c>
      <c r="H369" s="61" t="str">
        <f>IF(zgłoszenia[[#This Row],[Sposób zakończenia]]&gt;0,zgłoszenia[[#This Row],[Sposób zakończenia]]," ")</f>
        <v>brak sprzeciwu - zgłoszenie skuteczne</v>
      </c>
      <c r="I369" s="77" t="e">
        <f>IF(#REF!&gt;0,#REF!,"---")</f>
        <v>#REF!</v>
      </c>
    </row>
    <row r="370" spans="1:9" ht="30" x14ac:dyDescent="0.25">
      <c r="A370" s="68" t="str">
        <f>IF(zgłoszenia[[#This Row],[ID]]&gt;0,zgłoszenia[[#This Row],[Lp.]]&amp;" "&amp;zgłoszenia[[#This Row],[ID]]&amp;"
"&amp;zgłoszenia[[#This Row],[Nr kance- laryjny]]&amp;"/P/15","---")</f>
        <v>367 AP
6313/P/15</v>
      </c>
      <c r="B37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 
gm. Sianów; ob.Grabówko; dz. Nr 27/2</v>
      </c>
      <c r="C370" s="44" t="str">
        <f>IF(zgłoszenia[[#This Row],[Rodzaj zgłoszenia]]&gt;0,zgłoszenia[[#This Row],[Rodzaj zgłoszenia]]," ")</f>
        <v>jednorodzinne art.29 ust.1 pkt 1a</v>
      </c>
      <c r="D370" s="64" t="e">
        <f>IF(#REF!&gt;0,#REF!&amp;";
"&amp;#REF!," ")</f>
        <v>#REF!</v>
      </c>
      <c r="E370" s="69" t="e">
        <f>IF(zgłoszenia[BOŚ Znak sprawy]&gt;0,zgłoszenia[BOŚ Znak sprawy]&amp;"
( "&amp;#REF!&amp;" "&amp;"dni )"," ")</f>
        <v>#REF!</v>
      </c>
      <c r="F370" s="82">
        <f>IF(zgłoszenia[[#This Row],[Data wpływu wniosku]]&gt;0,zgłoszenia[[#This Row],[Data wpływu wniosku]]," ")</f>
        <v>42468</v>
      </c>
      <c r="G370" s="60">
        <f>IF(zgłoszenia[[#This Row],[Data zakończenia sprawy]]&gt;0,zgłoszenia[[#This Row],[Data zakończenia sprawy]]," ")</f>
        <v>42481</v>
      </c>
      <c r="H370" s="61" t="str">
        <f>IF(zgłoszenia[[#This Row],[Sposób zakończenia]]&gt;0,zgłoszenia[[#This Row],[Sposób zakończenia]]," ")</f>
        <v>brak sprzeciwu - zgłoszenie skuteczne</v>
      </c>
      <c r="I370" s="77" t="e">
        <f>IF(#REF!&gt;0,#REF!,"---")</f>
        <v>#REF!</v>
      </c>
    </row>
    <row r="371" spans="1:9" ht="30" x14ac:dyDescent="0.25">
      <c r="A371" s="68" t="str">
        <f>IF(zgłoszenia[[#This Row],[ID]]&gt;0,zgłoszenia[[#This Row],[Lp.]]&amp;" "&amp;zgłoszenia[[#This Row],[ID]]&amp;"
"&amp;zgłoszenia[[#This Row],[Nr kance- laryjny]]&amp;"/P/15","---")</f>
        <v>368 KŻ
6337/P/15</v>
      </c>
      <c r="B37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ob.Mielno; dz. Nr 156/12</v>
      </c>
      <c r="C371" s="44" t="str">
        <f>IF(zgłoszenia[[#This Row],[Rodzaj zgłoszenia]]&gt;0,zgłoszenia[[#This Row],[Rodzaj zgłoszenia]]," ")</f>
        <v>jednorodzinne art.29 ust.1 pkt 1a</v>
      </c>
      <c r="D371" s="64" t="e">
        <f>IF(#REF!&gt;0,#REF!&amp;";
"&amp;#REF!," ")</f>
        <v>#REF!</v>
      </c>
      <c r="E371" s="69" t="e">
        <f>IF(zgłoszenia[BOŚ Znak sprawy]&gt;0,zgłoszenia[BOŚ Znak sprawy]&amp;"
( "&amp;#REF!&amp;" "&amp;"dni )"," ")</f>
        <v>#REF!</v>
      </c>
      <c r="F371" s="82">
        <f>IF(zgłoszenia[[#This Row],[Data wpływu wniosku]]&gt;0,zgłoszenia[[#This Row],[Data wpływu wniosku]]," ")</f>
        <v>42468</v>
      </c>
      <c r="G371" s="60">
        <f>IF(zgłoszenia[[#This Row],[Data zakończenia sprawy]]&gt;0,zgłoszenia[[#This Row],[Data zakończenia sprawy]]," ")</f>
        <v>42495</v>
      </c>
      <c r="H371" s="61" t="str">
        <f>IF(zgłoszenia[[#This Row],[Sposób zakończenia]]&gt;0,zgłoszenia[[#This Row],[Sposób zakończenia]]," ")</f>
        <v>brak sprzeciwu - zgłoszenie skuteczne</v>
      </c>
      <c r="I371" s="77" t="e">
        <f>IF(#REF!&gt;0,#REF!,"---")</f>
        <v>#REF!</v>
      </c>
    </row>
    <row r="372" spans="1:9" ht="30" x14ac:dyDescent="0.25">
      <c r="A372" s="68" t="str">
        <f>IF(zgłoszenia[[#This Row],[ID]]&gt;0,zgłoszenia[[#This Row],[Lp.]]&amp;" "&amp;zgłoszenia[[#This Row],[ID]]&amp;"
"&amp;zgłoszenia[[#This Row],[Nr kance- laryjny]]&amp;"/P/15","---")</f>
        <v>369 AŁ
6320/P/15</v>
      </c>
      <c r="B37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41/23</v>
      </c>
      <c r="C372" s="44" t="str">
        <f>IF(zgłoszenia[[#This Row],[Rodzaj zgłoszenia]]&gt;0,zgłoszenia[[#This Row],[Rodzaj zgłoszenia]]," ")</f>
        <v>jednorodzinne art.29 ust.1 pkt 1a</v>
      </c>
      <c r="D372" s="64" t="e">
        <f>IF(#REF!&gt;0,#REF!&amp;";
"&amp;#REF!," ")</f>
        <v>#REF!</v>
      </c>
      <c r="E372" s="69" t="e">
        <f>IF(zgłoszenia[BOŚ Znak sprawy]&gt;0,zgłoszenia[BOŚ Znak sprawy]&amp;"
( "&amp;#REF!&amp;" "&amp;"dni )"," ")</f>
        <v>#REF!</v>
      </c>
      <c r="F372" s="82">
        <f>IF(zgłoszenia[[#This Row],[Data wpływu wniosku]]&gt;0,zgłoszenia[[#This Row],[Data wpływu wniosku]]," ")</f>
        <v>42468</v>
      </c>
      <c r="G372" s="60">
        <f>IF(zgłoszenia[[#This Row],[Data zakończenia sprawy]]&gt;0,zgłoszenia[[#This Row],[Data zakończenia sprawy]]," ")</f>
        <v>42496</v>
      </c>
      <c r="H372" s="61" t="str">
        <f>IF(zgłoszenia[[#This Row],[Sposób zakończenia]]&gt;0,zgłoszenia[[#This Row],[Sposób zakończenia]]," ")</f>
        <v>brak sprzeciwu - zgłoszenie skuteczne</v>
      </c>
      <c r="I372" s="77" t="e">
        <f>IF(#REF!&gt;0,#REF!,"---")</f>
        <v>#REF!</v>
      </c>
    </row>
    <row r="373" spans="1:9" ht="45" x14ac:dyDescent="0.25">
      <c r="A373" s="68" t="str">
        <f>IF(zgłoszenia[[#This Row],[ID]]&gt;0,zgłoszenia[[#This Row],[Lp.]]&amp;" "&amp;zgłoszenia[[#This Row],[ID]]&amp;"
"&amp;zgłoszenia[[#This Row],[Nr kance- laryjny]]&amp;"/P/15","---")</f>
        <v>370 SR
6340/P/15</v>
      </c>
      <c r="B37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i kanalizacji sanitarnej 
gm. Mielno; ob.Gąski; dz. Nr 84, 81/107, 81/56</v>
      </c>
      <c r="C373" s="44" t="str">
        <f>IF(zgłoszenia[[#This Row],[Rodzaj zgłoszenia]]&gt;0,zgłoszenia[[#This Row],[Rodzaj zgłoszenia]]," ")</f>
        <v>sieci art.29 ust.1 pkt 19a</v>
      </c>
      <c r="D373" s="64" t="e">
        <f>IF(#REF!&gt;0,#REF!&amp;";
"&amp;#REF!," ")</f>
        <v>#REF!</v>
      </c>
      <c r="E373" s="69" t="e">
        <f>IF(zgłoszenia[BOŚ Znak sprawy]&gt;0,zgłoszenia[BOŚ Znak sprawy]&amp;"
( "&amp;#REF!&amp;" "&amp;"dni )"," ")</f>
        <v>#REF!</v>
      </c>
      <c r="F373" s="82">
        <f>IF(zgłoszenia[[#This Row],[Data wpływu wniosku]]&gt;0,zgłoszenia[[#This Row],[Data wpływu wniosku]]," ")</f>
        <v>42468</v>
      </c>
      <c r="G373" s="60">
        <f>IF(zgłoszenia[[#This Row],[Data zakończenia sprawy]]&gt;0,zgłoszenia[[#This Row],[Data zakończenia sprawy]]," ")</f>
        <v>42486</v>
      </c>
      <c r="H373" s="61" t="str">
        <f>IF(zgłoszenia[[#This Row],[Sposób zakończenia]]&gt;0,zgłoszenia[[#This Row],[Sposób zakończenia]]," ")</f>
        <v>brak sprzeciwu - zgłoszenie skuteczne</v>
      </c>
      <c r="I373" s="77" t="e">
        <f>IF(#REF!&gt;0,#REF!,"---")</f>
        <v>#REF!</v>
      </c>
    </row>
    <row r="374" spans="1:9" ht="30" x14ac:dyDescent="0.25">
      <c r="A374" s="68" t="str">
        <f>IF(zgłoszenia[[#This Row],[ID]]&gt;0,zgłoszenia[[#This Row],[Lp.]]&amp;" "&amp;zgłoszenia[[#This Row],[ID]]&amp;"
"&amp;zgłoszenia[[#This Row],[Nr kance- laryjny]]&amp;"/P/15","---")</f>
        <v>371 AP
6345/P/15</v>
      </c>
      <c r="B37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trzy budynki rekreacji indywidualnej 
gm. Mielno; ob.Sarbinowo; dz. Nr 102/2</v>
      </c>
      <c r="C374" s="44" t="str">
        <f>IF(zgłoszenia[[#This Row],[Rodzaj zgłoszenia]]&gt;0,zgłoszenia[[#This Row],[Rodzaj zgłoszenia]]," ")</f>
        <v>budowa obiektu - art. 29 ust. 1</v>
      </c>
      <c r="D374" s="64" t="e">
        <f>IF(#REF!&gt;0,#REF!&amp;";
"&amp;#REF!," ")</f>
        <v>#REF!</v>
      </c>
      <c r="E374" s="69" t="e">
        <f>IF(zgłoszenia[BOŚ Znak sprawy]&gt;0,zgłoszenia[BOŚ Znak sprawy]&amp;"
( "&amp;#REF!&amp;" "&amp;"dni )"," ")</f>
        <v>#REF!</v>
      </c>
      <c r="F374" s="82">
        <f>IF(zgłoszenia[[#This Row],[Data wpływu wniosku]]&gt;0,zgłoszenia[[#This Row],[Data wpływu wniosku]]," ")</f>
        <v>42468</v>
      </c>
      <c r="G374" s="60">
        <f>IF(zgłoszenia[[#This Row],[Data zakończenia sprawy]]&gt;0,zgłoszenia[[#This Row],[Data zakończenia sprawy]]," ")</f>
        <v>42507</v>
      </c>
      <c r="H374" s="61" t="str">
        <f>IF(zgłoszenia[[#This Row],[Sposób zakończenia]]&gt;0,zgłoszenia[[#This Row],[Sposób zakończenia]]," ")</f>
        <v>decyzja sprzeciwu</v>
      </c>
      <c r="I374" s="77" t="e">
        <f>IF(#REF!&gt;0,#REF!,"---")</f>
        <v>#REF!</v>
      </c>
    </row>
    <row r="375" spans="1:9" ht="45" x14ac:dyDescent="0.25">
      <c r="A375" s="68" t="str">
        <f>IF(zgłoszenia[[#This Row],[ID]]&gt;0,zgłoszenia[[#This Row],[Lp.]]&amp;" "&amp;zgłoszenia[[#This Row],[ID]]&amp;"
"&amp;zgłoszenia[[#This Row],[Nr kance- laryjny]]&amp;"/P/15","---")</f>
        <v>372 AŁ
6343/P/15</v>
      </c>
      <c r="B37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mieszkalnego jednorodzinnego 
gm. Świeszyno; ob.Niekłonice; dz. Nr 13/8</v>
      </c>
      <c r="C375" s="44" t="str">
        <f>IF(zgłoszenia[[#This Row],[Rodzaj zgłoszenia]]&gt;0,zgłoszenia[[#This Row],[Rodzaj zgłoszenia]]," ")</f>
        <v>jednorodzinne art.29 ust.1 pkt 1a</v>
      </c>
      <c r="D375" s="64" t="e">
        <f>IF(#REF!&gt;0,#REF!&amp;";
"&amp;#REF!," ")</f>
        <v>#REF!</v>
      </c>
      <c r="E375" s="69" t="e">
        <f>IF(zgłoszenia[BOŚ Znak sprawy]&gt;0,zgłoszenia[BOŚ Znak sprawy]&amp;"
( "&amp;#REF!&amp;" "&amp;"dni )"," ")</f>
        <v>#REF!</v>
      </c>
      <c r="F375" s="82">
        <f>IF(zgłoszenia[[#This Row],[Data wpływu wniosku]]&gt;0,zgłoszenia[[#This Row],[Data wpływu wniosku]]," ")</f>
        <v>42468</v>
      </c>
      <c r="G375" s="60">
        <f>IF(zgłoszenia[[#This Row],[Data zakończenia sprawy]]&gt;0,zgłoszenia[[#This Row],[Data zakończenia sprawy]]," ")</f>
        <v>42489</v>
      </c>
      <c r="H375" s="61" t="str">
        <f>IF(zgłoszenia[[#This Row],[Sposób zakończenia]]&gt;0,zgłoszenia[[#This Row],[Sposób zakończenia]]," ")</f>
        <v xml:space="preserve"> </v>
      </c>
      <c r="I375" s="77" t="e">
        <f>IF(#REF!&gt;0,#REF!,"---")</f>
        <v>#REF!</v>
      </c>
    </row>
    <row r="376" spans="1:9" ht="30" x14ac:dyDescent="0.25">
      <c r="A376" s="68" t="str">
        <f>IF(zgłoszenia[[#This Row],[ID]]&gt;0,zgłoszenia[[#This Row],[Lp.]]&amp;" "&amp;zgłoszenia[[#This Row],[ID]]&amp;"
"&amp;zgłoszenia[[#This Row],[Nr kance- laryjny]]&amp;"/P/15","---")</f>
        <v>373 AŁ
6421/P/15</v>
      </c>
      <c r="B37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ob.Chłopy; dz. Nr 61</v>
      </c>
      <c r="C376" s="44" t="str">
        <f>IF(zgłoszenia[[#This Row],[Rodzaj zgłoszenia]]&gt;0,zgłoszenia[[#This Row],[Rodzaj zgłoszenia]]," ")</f>
        <v>jednorodzinne art.29 ust.1 pkt 1a</v>
      </c>
      <c r="D376" s="64" t="e">
        <f>IF(#REF!&gt;0,#REF!&amp;";
"&amp;#REF!," ")</f>
        <v>#REF!</v>
      </c>
      <c r="E376" s="69" t="e">
        <f>IF(zgłoszenia[BOŚ Znak sprawy]&gt;0,zgłoszenia[BOŚ Znak sprawy]&amp;"
( "&amp;#REF!&amp;" "&amp;"dni )"," ")</f>
        <v>#REF!</v>
      </c>
      <c r="F376" s="82">
        <f>IF(zgłoszenia[[#This Row],[Data wpływu wniosku]]&gt;0,zgłoszenia[[#This Row],[Data wpływu wniosku]]," ")</f>
        <v>42471</v>
      </c>
      <c r="G376" s="60">
        <f>IF(zgłoszenia[[#This Row],[Data zakończenia sprawy]]&gt;0,zgłoszenia[[#This Row],[Data zakończenia sprawy]]," ")</f>
        <v>42520</v>
      </c>
      <c r="H376" s="61" t="str">
        <f>IF(zgłoszenia[[#This Row],[Sposób zakończenia]]&gt;0,zgłoszenia[[#This Row],[Sposób zakończenia]]," ")</f>
        <v xml:space="preserve"> </v>
      </c>
      <c r="I376" s="77" t="e">
        <f>IF(#REF!&gt;0,#REF!,"---")</f>
        <v>#REF!</v>
      </c>
    </row>
    <row r="377" spans="1:9" ht="45" x14ac:dyDescent="0.25">
      <c r="A377" s="68" t="str">
        <f>IF(zgłoszenia[[#This Row],[ID]]&gt;0,zgłoszenia[[#This Row],[Lp.]]&amp;" "&amp;zgłoszenia[[#This Row],[ID]]&amp;"
"&amp;zgłoszenia[[#This Row],[Nr kance- laryjny]]&amp;"/P/15","---")</f>
        <v>374 SR
6408/P/15</v>
      </c>
      <c r="B37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rozebranie pokrycia dachowego 
gm. Manowo; ob.Cewlino ; dz. Nr 84/1</v>
      </c>
      <c r="C377" s="44" t="str">
        <f>IF(zgłoszenia[[#This Row],[Rodzaj zgłoszenia]]&gt;0,zgłoszenia[[#This Row],[Rodzaj zgłoszenia]]," ")</f>
        <v>roboty budowlane - art. 29 ust. 2</v>
      </c>
      <c r="D377" s="64" t="e">
        <f>IF(#REF!&gt;0,#REF!&amp;";
"&amp;#REF!," ")</f>
        <v>#REF!</v>
      </c>
      <c r="E377" s="69" t="e">
        <f>IF(zgłoszenia[BOŚ Znak sprawy]&gt;0,zgłoszenia[BOŚ Znak sprawy]&amp;"
( "&amp;#REF!&amp;" "&amp;"dni )"," ")</f>
        <v>#REF!</v>
      </c>
      <c r="F377" s="82">
        <f>IF(zgłoszenia[[#This Row],[Data wpływu wniosku]]&gt;0,zgłoszenia[[#This Row],[Data wpływu wniosku]]," ")</f>
        <v>42471</v>
      </c>
      <c r="G377" s="60">
        <f>IF(zgłoszenia[[#This Row],[Data zakończenia sprawy]]&gt;0,zgłoszenia[[#This Row],[Data zakończenia sprawy]]," ")</f>
        <v>42494</v>
      </c>
      <c r="H377" s="61" t="str">
        <f>IF(zgłoszenia[[#This Row],[Sposób zakończenia]]&gt;0,zgłoszenia[[#This Row],[Sposób zakończenia]]," ")</f>
        <v>brak sprzeciwu - zgłoszenie skuteczne</v>
      </c>
      <c r="I377" s="77" t="e">
        <f>IF(#REF!&gt;0,#REF!,"---")</f>
        <v>#REF!</v>
      </c>
    </row>
    <row r="378" spans="1:9" ht="30" x14ac:dyDescent="0.25">
      <c r="A378" s="68" t="str">
        <f>IF(zgłoszenia[[#This Row],[ID]]&gt;0,zgłoszenia[[#This Row],[Lp.]]&amp;" "&amp;zgłoszenia[[#This Row],[ID]]&amp;"
"&amp;zgłoszenia[[#This Row],[Nr kance- laryjny]]&amp;"/P/15","---")</f>
        <v>375 AA
6396/P/15</v>
      </c>
      <c r="B37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Polanów; ob.Krąg; dz. Nr 149/20</v>
      </c>
      <c r="C378" s="44" t="str">
        <f>IF(zgłoszenia[[#This Row],[Rodzaj zgłoszenia]]&gt;0,zgłoszenia[[#This Row],[Rodzaj zgłoszenia]]," ")</f>
        <v>budowa obiektu - art. 29 ust. 1</v>
      </c>
      <c r="D378" s="64" t="e">
        <f>IF(#REF!&gt;0,#REF!&amp;";
"&amp;#REF!," ")</f>
        <v>#REF!</v>
      </c>
      <c r="E378" s="69" t="e">
        <f>IF(zgłoszenia[BOŚ Znak sprawy]&gt;0,zgłoszenia[BOŚ Znak sprawy]&amp;"
( "&amp;#REF!&amp;" "&amp;"dni )"," ")</f>
        <v>#REF!</v>
      </c>
      <c r="F378" s="82">
        <f>IF(zgłoszenia[[#This Row],[Data wpływu wniosku]]&gt;0,zgłoszenia[[#This Row],[Data wpływu wniosku]]," ")</f>
        <v>42471</v>
      </c>
      <c r="G378" s="60" t="str">
        <f>IF(zgłoszenia[[#This Row],[Data zakończenia sprawy]]&gt;0,zgłoszenia[[#This Row],[Data zakończenia sprawy]]," ")</f>
        <v xml:space="preserve"> </v>
      </c>
      <c r="H378" s="61" t="str">
        <f>IF(zgłoszenia[[#This Row],[Sposób zakończenia]]&gt;0,zgłoszenia[[#This Row],[Sposób zakończenia]]," ")</f>
        <v xml:space="preserve"> </v>
      </c>
      <c r="I378" s="77" t="e">
        <f>IF(#REF!&gt;0,#REF!,"---")</f>
        <v>#REF!</v>
      </c>
    </row>
    <row r="379" spans="1:9" ht="45" x14ac:dyDescent="0.25">
      <c r="A379" s="68" t="str">
        <f>IF(zgłoszenia[[#This Row],[ID]]&gt;0,zgłoszenia[[#This Row],[Lp.]]&amp;" "&amp;zgłoszenia[[#This Row],[ID]]&amp;"
"&amp;zgłoszenia[[#This Row],[Nr kance- laryjny]]&amp;"/P/15","---")</f>
        <v>376 KŻ
6395/P/15</v>
      </c>
      <c r="B37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sezonowy pawilon  
gm. Mielno; ob.Mielno; dz. Nr 903</v>
      </c>
      <c r="C379" s="44" t="str">
        <f>IF(zgłoszenia[[#This Row],[Rodzaj zgłoszenia]]&gt;0,zgłoszenia[[#This Row],[Rodzaj zgłoszenia]]," ")</f>
        <v>tymczasowy obiekt - art. 29 ust. 1, pkt 12</v>
      </c>
      <c r="D379" s="64" t="e">
        <f>IF(#REF!&gt;0,#REF!&amp;";
"&amp;#REF!," ")</f>
        <v>#REF!</v>
      </c>
      <c r="E379" s="69" t="e">
        <f>IF(zgłoszenia[BOŚ Znak sprawy]&gt;0,zgłoszenia[BOŚ Znak sprawy]&amp;"
( "&amp;#REF!&amp;" "&amp;"dni )"," ")</f>
        <v>#REF!</v>
      </c>
      <c r="F379" s="82">
        <f>IF(zgłoszenia[[#This Row],[Data wpływu wniosku]]&gt;0,zgłoszenia[[#This Row],[Data wpływu wniosku]]," ")</f>
        <v>42471</v>
      </c>
      <c r="G379" s="60">
        <f>IF(zgłoszenia[[#This Row],[Data zakończenia sprawy]]&gt;0,zgłoszenia[[#This Row],[Data zakończenia sprawy]]," ")</f>
        <v>42502</v>
      </c>
      <c r="H379" s="61" t="str">
        <f>IF(zgłoszenia[[#This Row],[Sposób zakończenia]]&gt;0,zgłoszenia[[#This Row],[Sposób zakończenia]]," ")</f>
        <v>brak sprzeciwu - zgłoszenie skuteczne</v>
      </c>
      <c r="I379" s="77" t="e">
        <f>IF(#REF!&gt;0,#REF!,"---")</f>
        <v>#REF!</v>
      </c>
    </row>
    <row r="380" spans="1:9" ht="45" x14ac:dyDescent="0.25">
      <c r="A380" s="68" t="str">
        <f>IF(zgłoszenia[[#This Row],[ID]]&gt;0,zgłoszenia[[#This Row],[Lp.]]&amp;" "&amp;zgłoszenia[[#This Row],[ID]]&amp;"
"&amp;zgłoszenia[[#This Row],[Nr kance- laryjny]]&amp;"/P/15","---")</f>
        <v>377 KŻ
6394/P/15</v>
      </c>
      <c r="B38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sezonowy pawilon  
gm. Mielno; ob.Mielno; dz. Nr 268/1</v>
      </c>
      <c r="C380" s="44" t="str">
        <f>IF(zgłoszenia[[#This Row],[Rodzaj zgłoszenia]]&gt;0,zgłoszenia[[#This Row],[Rodzaj zgłoszenia]]," ")</f>
        <v>tymczasowy obiekt - art. 29 ust. 1, pkt 12</v>
      </c>
      <c r="D380" s="64" t="e">
        <f>IF(#REF!&gt;0,#REF!&amp;";
"&amp;#REF!," ")</f>
        <v>#REF!</v>
      </c>
      <c r="E380" s="69" t="e">
        <f>IF(zgłoszenia[BOŚ Znak sprawy]&gt;0,zgłoszenia[BOŚ Znak sprawy]&amp;"
( "&amp;#REF!&amp;" "&amp;"dni )"," ")</f>
        <v>#REF!</v>
      </c>
      <c r="F380" s="82">
        <f>IF(zgłoszenia[[#This Row],[Data wpływu wniosku]]&gt;0,zgłoszenia[[#This Row],[Data wpływu wniosku]]," ")</f>
        <v>42471</v>
      </c>
      <c r="G380" s="60">
        <f>IF(zgłoszenia[[#This Row],[Data zakończenia sprawy]]&gt;0,zgłoszenia[[#This Row],[Data zakończenia sprawy]]," ")</f>
        <v>42472</v>
      </c>
      <c r="H380" s="61" t="str">
        <f>IF(zgłoszenia[[#This Row],[Sposób zakończenia]]&gt;0,zgłoszenia[[#This Row],[Sposób zakończenia]]," ")</f>
        <v>przekazano wg właściwości</v>
      </c>
      <c r="I380" s="77" t="e">
        <f>IF(#REF!&gt;0,#REF!,"---")</f>
        <v>#REF!</v>
      </c>
    </row>
    <row r="381" spans="1:9" ht="30" x14ac:dyDescent="0.25">
      <c r="A381" s="68" t="str">
        <f>IF(zgłoszenia[[#This Row],[ID]]&gt;0,zgłoszenia[[#This Row],[Lp.]]&amp;" "&amp;zgłoszenia[[#This Row],[ID]]&amp;"
"&amp;zgłoszenia[[#This Row],[Nr kance- laryjny]]&amp;"/P/15","---")</f>
        <v>378 AP
6389/P/15</v>
      </c>
      <c r="B38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instlacja zbiornikowa na gaz płynny 
gm. Sianów; ob.Osieki; dz. Nr 2/34</v>
      </c>
      <c r="C381" s="44" t="str">
        <f>IF(zgłoszenia[[#This Row],[Rodzaj zgłoszenia]]&gt;0,zgłoszenia[[#This Row],[Rodzaj zgłoszenia]]," ")</f>
        <v>budowa obiektu - art. 29 ust. 1</v>
      </c>
      <c r="D381" s="64" t="e">
        <f>IF(#REF!&gt;0,#REF!&amp;";
"&amp;#REF!," ")</f>
        <v>#REF!</v>
      </c>
      <c r="E381" s="69" t="e">
        <f>IF(zgłoszenia[BOŚ Znak sprawy]&gt;0,zgłoszenia[BOŚ Znak sprawy]&amp;"
( "&amp;#REF!&amp;" "&amp;"dni )"," ")</f>
        <v>#REF!</v>
      </c>
      <c r="F381" s="82">
        <f>IF(zgłoszenia[[#This Row],[Data wpływu wniosku]]&gt;0,zgłoszenia[[#This Row],[Data wpływu wniosku]]," ")</f>
        <v>42471</v>
      </c>
      <c r="G381" s="60">
        <f>IF(zgłoszenia[[#This Row],[Data zakończenia sprawy]]&gt;0,zgłoszenia[[#This Row],[Data zakończenia sprawy]]," ")</f>
        <v>42486</v>
      </c>
      <c r="H381" s="61" t="str">
        <f>IF(zgłoszenia[[#This Row],[Sposób zakończenia]]&gt;0,zgłoszenia[[#This Row],[Sposób zakończenia]]," ")</f>
        <v>brak sprzeciwu - zgłoszenie skuteczne</v>
      </c>
      <c r="I381" s="77" t="e">
        <f>IF(#REF!&gt;0,#REF!,"---")</f>
        <v>#REF!</v>
      </c>
    </row>
    <row r="382" spans="1:9" ht="45" x14ac:dyDescent="0.25">
      <c r="A382" s="68" t="str">
        <f>IF(zgłoszenia[[#This Row],[ID]]&gt;0,zgłoszenia[[#This Row],[Lp.]]&amp;" "&amp;zgłoszenia[[#This Row],[ID]]&amp;"
"&amp;zgłoszenia[[#This Row],[Nr kance- laryjny]]&amp;"/P/15","---")</f>
        <v>379 AA
6386/P/15</v>
      </c>
      <c r="B38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ob.Sowieński Młyn; dz. Nr 345/1</v>
      </c>
      <c r="C382" s="44" t="str">
        <f>IF(zgłoszenia[[#This Row],[Rodzaj zgłoszenia]]&gt;0,zgłoszenia[[#This Row],[Rodzaj zgłoszenia]]," ")</f>
        <v>budowa obiektu - art. 29 ust. 1</v>
      </c>
      <c r="D382" s="64" t="e">
        <f>IF(#REF!&gt;0,#REF!&amp;";
"&amp;#REF!," ")</f>
        <v>#REF!</v>
      </c>
      <c r="E382" s="69" t="e">
        <f>IF(zgłoszenia[BOŚ Znak sprawy]&gt;0,zgłoszenia[BOŚ Znak sprawy]&amp;"
( "&amp;#REF!&amp;" "&amp;"dni )"," ")</f>
        <v>#REF!</v>
      </c>
      <c r="F382" s="82">
        <f>IF(zgłoszenia[[#This Row],[Data wpływu wniosku]]&gt;0,zgłoszenia[[#This Row],[Data wpływu wniosku]]," ")</f>
        <v>42471</v>
      </c>
      <c r="G382" s="60">
        <f>IF(zgłoszenia[[#This Row],[Data zakończenia sprawy]]&gt;0,zgłoszenia[[#This Row],[Data zakończenia sprawy]]," ")</f>
        <v>42481</v>
      </c>
      <c r="H382" s="61" t="str">
        <f>IF(zgłoszenia[[#This Row],[Sposób zakończenia]]&gt;0,zgłoszenia[[#This Row],[Sposób zakończenia]]," ")</f>
        <v>brak sprzeciwu - zgłoszenie skuteczne</v>
      </c>
      <c r="I382" s="77" t="e">
        <f>IF(#REF!&gt;0,#REF!,"---")</f>
        <v>#REF!</v>
      </c>
    </row>
    <row r="383" spans="1:9" ht="45" x14ac:dyDescent="0.25">
      <c r="A383" s="68" t="str">
        <f>IF(zgłoszenia[[#This Row],[ID]]&gt;0,zgłoszenia[[#This Row],[Lp.]]&amp;" "&amp;zgłoszenia[[#This Row],[ID]]&amp;"
"&amp;zgłoszenia[[#This Row],[Nr kance- laryjny]]&amp;"/P/15","---")</f>
        <v>380 SR
6384/P/15</v>
      </c>
      <c r="B38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drewniana  
gm. Mielno; ob.Mielno; dz. Nr 920/2</v>
      </c>
      <c r="C383" s="44" t="str">
        <f>IF(zgłoszenia[[#This Row],[Rodzaj zgłoszenia]]&gt;0,zgłoszenia[[#This Row],[Rodzaj zgłoszenia]]," ")</f>
        <v>tymczasowy obiekt - art. 29 ust. 1, pkt 12</v>
      </c>
      <c r="D383" s="64" t="e">
        <f>IF(#REF!&gt;0,#REF!&amp;";
"&amp;#REF!," ")</f>
        <v>#REF!</v>
      </c>
      <c r="E383" s="69" t="e">
        <f>IF(zgłoszenia[BOŚ Znak sprawy]&gt;0,zgłoszenia[BOŚ Znak sprawy]&amp;"
( "&amp;#REF!&amp;" "&amp;"dni )"," ")</f>
        <v>#REF!</v>
      </c>
      <c r="F383" s="82">
        <f>IF(zgłoszenia[[#This Row],[Data wpływu wniosku]]&gt;0,zgłoszenia[[#This Row],[Data wpływu wniosku]]," ")</f>
        <v>42471</v>
      </c>
      <c r="G383" s="60">
        <f>IF(zgłoszenia[[#This Row],[Data zakończenia sprawy]]&gt;0,zgłoszenia[[#This Row],[Data zakończenia sprawy]]," ")</f>
        <v>42487</v>
      </c>
      <c r="H383" s="61" t="str">
        <f>IF(zgłoszenia[[#This Row],[Sposób zakończenia]]&gt;0,zgłoszenia[[#This Row],[Sposób zakończenia]]," ")</f>
        <v>brak sprzeciwu - zgłoszenie skuteczne</v>
      </c>
      <c r="I383" s="77" t="e">
        <f>IF(#REF!&gt;0,#REF!,"---")</f>
        <v>#REF!</v>
      </c>
    </row>
    <row r="384" spans="1:9" ht="45" x14ac:dyDescent="0.25">
      <c r="A384" s="68" t="str">
        <f>IF(zgłoszenia[[#This Row],[ID]]&gt;0,zgłoszenia[[#This Row],[Lp.]]&amp;" "&amp;zgłoszenia[[#This Row],[ID]]&amp;"
"&amp;zgłoszenia[[#This Row],[Nr kance- laryjny]]&amp;"/P/15","---")</f>
        <v>381 KŻ
6383/P/15</v>
      </c>
      <c r="B38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tymczasowe zadaszenie 
gm. Mielno; ob.Mielno; dz. Nr 44/13</v>
      </c>
      <c r="C384" s="44" t="str">
        <f>IF(zgłoszenia[[#This Row],[Rodzaj zgłoszenia]]&gt;0,zgłoszenia[[#This Row],[Rodzaj zgłoszenia]]," ")</f>
        <v>tymczasowy obiekt - art. 29 ust. 1, pkt 12</v>
      </c>
      <c r="D384" s="64" t="e">
        <f>IF(#REF!&gt;0,#REF!&amp;";
"&amp;#REF!," ")</f>
        <v>#REF!</v>
      </c>
      <c r="E384" s="69" t="e">
        <f>IF(zgłoszenia[BOŚ Znak sprawy]&gt;0,zgłoszenia[BOŚ Znak sprawy]&amp;"
( "&amp;#REF!&amp;" "&amp;"dni )"," ")</f>
        <v>#REF!</v>
      </c>
      <c r="F384" s="82">
        <f>IF(zgłoszenia[[#This Row],[Data wpływu wniosku]]&gt;0,zgłoszenia[[#This Row],[Data wpływu wniosku]]," ")</f>
        <v>42471</v>
      </c>
      <c r="G384" s="60">
        <f>IF(zgłoszenia[[#This Row],[Data zakończenia sprawy]]&gt;0,zgłoszenia[[#This Row],[Data zakończenia sprawy]]," ")</f>
        <v>42517</v>
      </c>
      <c r="H384" s="61" t="str">
        <f>IF(zgłoszenia[[#This Row],[Sposób zakończenia]]&gt;0,zgłoszenia[[#This Row],[Sposób zakończenia]]," ")</f>
        <v>brak sprzeciwu - zgłoszenie skuteczne</v>
      </c>
      <c r="I384" s="77" t="e">
        <f>IF(#REF!&gt;0,#REF!,"---")</f>
        <v>#REF!</v>
      </c>
    </row>
    <row r="385" spans="1:9" ht="30" x14ac:dyDescent="0.25">
      <c r="A385" s="68" t="str">
        <f>IF(zgłoszenia[[#This Row],[ID]]&gt;0,zgłoszenia[[#This Row],[Lp.]]&amp;" "&amp;zgłoszenia[[#This Row],[ID]]&amp;"
"&amp;zgłoszenia[[#This Row],[Nr kance- laryjny]]&amp;"/P/15","---")</f>
        <v>382 SR
6366/P/15</v>
      </c>
      <c r="B38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poszycia dachowego 
gm. Mielno; ob.Łazy; dz. Nr 19/1, 19/2</v>
      </c>
      <c r="C385" s="44" t="str">
        <f>IF(zgłoszenia[[#This Row],[Rodzaj zgłoszenia]]&gt;0,zgłoszenia[[#This Row],[Rodzaj zgłoszenia]]," ")</f>
        <v>budowa obiektu - art. 29 ust. 1</v>
      </c>
      <c r="D385" s="64" t="e">
        <f>IF(#REF!&gt;0,#REF!&amp;";
"&amp;#REF!," ")</f>
        <v>#REF!</v>
      </c>
      <c r="E385" s="69" t="e">
        <f>IF(zgłoszenia[BOŚ Znak sprawy]&gt;0,zgłoszenia[BOŚ Znak sprawy]&amp;"
( "&amp;#REF!&amp;" "&amp;"dni )"," ")</f>
        <v>#REF!</v>
      </c>
      <c r="F385" s="82">
        <f>IF(zgłoszenia[[#This Row],[Data wpływu wniosku]]&gt;0,zgłoszenia[[#This Row],[Data wpływu wniosku]]," ")</f>
        <v>42471</v>
      </c>
      <c r="G385" s="60">
        <f>IF(zgłoszenia[[#This Row],[Data zakończenia sprawy]]&gt;0,zgłoszenia[[#This Row],[Data zakończenia sprawy]]," ")</f>
        <v>42486</v>
      </c>
      <c r="H385" s="61" t="str">
        <f>IF(zgłoszenia[[#This Row],[Sposób zakończenia]]&gt;0,zgłoszenia[[#This Row],[Sposób zakończenia]]," ")</f>
        <v>brak sprzeciwu - zgłoszenie skuteczne</v>
      </c>
      <c r="I385" s="77" t="e">
        <f>IF(#REF!&gt;0,#REF!,"---")</f>
        <v>#REF!</v>
      </c>
    </row>
    <row r="386" spans="1:9" ht="30" x14ac:dyDescent="0.25">
      <c r="A386" s="68" t="str">
        <f>IF(zgłoszenia[[#This Row],[ID]]&gt;0,zgłoszenia[[#This Row],[Lp.]]&amp;" "&amp;zgłoszenia[[#This Row],[ID]]&amp;"
"&amp;zgłoszenia[[#This Row],[Nr kance- laryjny]]&amp;"/P/15","---")</f>
        <v>383 AŁ
6304/P/15</v>
      </c>
      <c r="B38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mieszkalne jednorodzinne 
gm. Mielno; ob.Chłopy; dz. Nr 132/2</v>
      </c>
      <c r="C386" s="44" t="str">
        <f>IF(zgłoszenia[[#This Row],[Rodzaj zgłoszenia]]&gt;0,zgłoszenia[[#This Row],[Rodzaj zgłoszenia]]," ")</f>
        <v>jednorodzinne art.29 ust.1 pkt 1a</v>
      </c>
      <c r="D386" s="64" t="e">
        <f>IF(#REF!&gt;0,#REF!&amp;";
"&amp;#REF!," ")</f>
        <v>#REF!</v>
      </c>
      <c r="E386" s="69" t="e">
        <f>IF(zgłoszenia[BOŚ Znak sprawy]&gt;0,zgłoszenia[BOŚ Znak sprawy]&amp;"
( "&amp;#REF!&amp;" "&amp;"dni )"," ")</f>
        <v>#REF!</v>
      </c>
      <c r="F386" s="82">
        <f>IF(zgłoszenia[[#This Row],[Data wpływu wniosku]]&gt;0,zgłoszenia[[#This Row],[Data wpływu wniosku]]," ")</f>
        <v>42468</v>
      </c>
      <c r="G386" s="60">
        <f>IF(zgłoszenia[[#This Row],[Data zakończenia sprawy]]&gt;0,zgłoszenia[[#This Row],[Data zakończenia sprawy]]," ")</f>
        <v>42496</v>
      </c>
      <c r="H386" s="61" t="str">
        <f>IF(zgłoszenia[[#This Row],[Sposób zakończenia]]&gt;0,zgłoszenia[[#This Row],[Sposób zakończenia]]," ")</f>
        <v>brak sprzeciwu - zgłoszenie skuteczne</v>
      </c>
      <c r="I386" s="77" t="e">
        <f>IF(#REF!&gt;0,#REF!,"---")</f>
        <v>#REF!</v>
      </c>
    </row>
    <row r="387" spans="1:9" ht="45" x14ac:dyDescent="0.25">
      <c r="A387" s="68" t="str">
        <f>IF(zgłoszenia[[#This Row],[ID]]&gt;0,zgłoszenia[[#This Row],[Lp.]]&amp;" "&amp;zgłoszenia[[#This Row],[ID]]&amp;"
"&amp;zgłoszenia[[#This Row],[Nr kance- laryjny]]&amp;"/P/15","---")</f>
        <v>384 KŻ
6398/P/15</v>
      </c>
      <c r="B38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sklep monopolowy  
gm. Mielno; ob.Mielno; dz. Nr 466/2, 111/2</v>
      </c>
      <c r="C387" s="44" t="str">
        <f>IF(zgłoszenia[[#This Row],[Rodzaj zgłoszenia]]&gt;0,zgłoszenia[[#This Row],[Rodzaj zgłoszenia]]," ")</f>
        <v>tymczasowy obiekt - art. 29 ust. 1, pkt 12</v>
      </c>
      <c r="D387" s="64" t="e">
        <f>IF(#REF!&gt;0,#REF!&amp;";
"&amp;#REF!," ")</f>
        <v>#REF!</v>
      </c>
      <c r="E387" s="69" t="e">
        <f>IF(zgłoszenia[BOŚ Znak sprawy]&gt;0,zgłoszenia[BOŚ Znak sprawy]&amp;"
( "&amp;#REF!&amp;" "&amp;"dni )"," ")</f>
        <v>#REF!</v>
      </c>
      <c r="F387" s="82">
        <f>IF(zgłoszenia[[#This Row],[Data wpływu wniosku]]&gt;0,zgłoszenia[[#This Row],[Data wpływu wniosku]]," ")</f>
        <v>42471</v>
      </c>
      <c r="G387" s="60">
        <f>IF(zgłoszenia[[#This Row],[Data zakończenia sprawy]]&gt;0,zgłoszenia[[#This Row],[Data zakończenia sprawy]]," ")</f>
        <v>42487</v>
      </c>
      <c r="H387" s="61" t="str">
        <f>IF(zgłoszenia[[#This Row],[Sposób zakończenia]]&gt;0,zgłoszenia[[#This Row],[Sposób zakończenia]]," ")</f>
        <v>decyzja sprzeciwu</v>
      </c>
      <c r="I387" s="77" t="e">
        <f>IF(#REF!&gt;0,#REF!,"---")</f>
        <v>#REF!</v>
      </c>
    </row>
    <row r="388" spans="1:9" ht="45" x14ac:dyDescent="0.25">
      <c r="A388" s="68" t="str">
        <f>IF(zgłoszenia[[#This Row],[ID]]&gt;0,zgłoszenia[[#This Row],[Lp.]]&amp;" "&amp;zgłoszenia[[#This Row],[ID]]&amp;"
"&amp;zgłoszenia[[#This Row],[Nr kance- laryjny]]&amp;"/P/15","---")</f>
        <v>385 AP
6419/P/15</v>
      </c>
      <c r="B38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ist. Bud. Usług. I piętra na cele mieszkalne 
gm. Polanów; ob.Polanów; dz. Nr 135/2</v>
      </c>
      <c r="C388" s="44" t="str">
        <f>IF(zgłoszenia[[#This Row],[Rodzaj zgłoszenia]]&gt;0,zgłoszenia[[#This Row],[Rodzaj zgłoszenia]]," ")</f>
        <v>zmiana sposobu użytkowania - atr. 71</v>
      </c>
      <c r="D388" s="64" t="e">
        <f>IF(#REF!&gt;0,#REF!&amp;";
"&amp;#REF!," ")</f>
        <v>#REF!</v>
      </c>
      <c r="E388" s="69" t="e">
        <f>IF(zgłoszenia[BOŚ Znak sprawy]&gt;0,zgłoszenia[BOŚ Znak sprawy]&amp;"
( "&amp;#REF!&amp;" "&amp;"dni )"," ")</f>
        <v>#REF!</v>
      </c>
      <c r="F388" s="82">
        <f>IF(zgłoszenia[[#This Row],[Data wpływu wniosku]]&gt;0,zgłoszenia[[#This Row],[Data wpływu wniosku]]," ")</f>
        <v>42471</v>
      </c>
      <c r="G388" s="60">
        <f>IF(zgłoszenia[[#This Row],[Data zakończenia sprawy]]&gt;0,zgłoszenia[[#This Row],[Data zakończenia sprawy]]," ")</f>
        <v>42481</v>
      </c>
      <c r="H388" s="61" t="str">
        <f>IF(zgłoszenia[[#This Row],[Sposób zakończenia]]&gt;0,zgłoszenia[[#This Row],[Sposób zakończenia]]," ")</f>
        <v>brak sprzeciwu - zgłoszenie skuteczne</v>
      </c>
      <c r="I388" s="77" t="e">
        <f>IF(#REF!&gt;0,#REF!,"---")</f>
        <v>#REF!</v>
      </c>
    </row>
    <row r="389" spans="1:9" ht="45" x14ac:dyDescent="0.25">
      <c r="A389" s="68" t="str">
        <f>IF(zgłoszenia[[#This Row],[ID]]&gt;0,zgłoszenia[[#This Row],[Lp.]]&amp;" "&amp;zgłoszenia[[#This Row],[ID]]&amp;"
"&amp;zgłoszenia[[#This Row],[Nr kance- laryjny]]&amp;"/P/15","---")</f>
        <v>386 AA
6487/P/15</v>
      </c>
      <c r="B38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stodoły drewnianej 
gm. Sianów; ob.Sucha Koszalińska; dz. Nr 80/1</v>
      </c>
      <c r="C389" s="44" t="str">
        <f>IF(zgłoszenia[[#This Row],[Rodzaj zgłoszenia]]&gt;0,zgłoszenia[[#This Row],[Rodzaj zgłoszenia]]," ")</f>
        <v>rozbiórka obiektu - art. 31</v>
      </c>
      <c r="D389" s="64" t="e">
        <f>IF(#REF!&gt;0,#REF!&amp;";
"&amp;#REF!," ")</f>
        <v>#REF!</v>
      </c>
      <c r="E389" s="69" t="e">
        <f>IF(zgłoszenia[BOŚ Znak sprawy]&gt;0,zgłoszenia[BOŚ Znak sprawy]&amp;"
( "&amp;#REF!&amp;" "&amp;"dni )"," ")</f>
        <v>#REF!</v>
      </c>
      <c r="F389" s="82">
        <f>IF(zgłoszenia[[#This Row],[Data wpływu wniosku]]&gt;0,zgłoszenia[[#This Row],[Data wpływu wniosku]]," ")</f>
        <v>42472</v>
      </c>
      <c r="G389" s="60">
        <f>IF(zgłoszenia[[#This Row],[Data zakończenia sprawy]]&gt;0,zgłoszenia[[#This Row],[Data zakończenia sprawy]]," ")</f>
        <v>42492</v>
      </c>
      <c r="H389" s="61" t="str">
        <f>IF(zgłoszenia[[#This Row],[Sposób zakończenia]]&gt;0,zgłoszenia[[#This Row],[Sposób zakończenia]]," ")</f>
        <v>brak sprzeciwu - zgłoszenie skuteczne</v>
      </c>
      <c r="I389" s="77" t="e">
        <f>IF(#REF!&gt;0,#REF!,"---")</f>
        <v>#REF!</v>
      </c>
    </row>
    <row r="390" spans="1:9" ht="30" x14ac:dyDescent="0.25">
      <c r="A390" s="68" t="str">
        <f>IF(zgłoszenia[[#This Row],[ID]]&gt;0,zgłoszenia[[#This Row],[Lp.]]&amp;" "&amp;zgłoszenia[[#This Row],[ID]]&amp;"
"&amp;zgłoszenia[[#This Row],[Nr kance- laryjny]]&amp;"/P/15","---")</f>
        <v>387 AA
6488/P/15</v>
      </c>
      <c r="B39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o konstrukcji drewnianej 
gm. Polanów; ob.Gostkowo; dz. Nr 101/4</v>
      </c>
      <c r="C390" s="44" t="str">
        <f>IF(zgłoszenia[[#This Row],[Rodzaj zgłoszenia]]&gt;0,zgłoszenia[[#This Row],[Rodzaj zgłoszenia]]," ")</f>
        <v>budowa obiektu - art. 29 ust. 1</v>
      </c>
      <c r="D390" s="64" t="e">
        <f>IF(#REF!&gt;0,#REF!&amp;";
"&amp;#REF!," ")</f>
        <v>#REF!</v>
      </c>
      <c r="E390" s="69" t="e">
        <f>IF(zgłoszenia[BOŚ Znak sprawy]&gt;0,zgłoszenia[BOŚ Znak sprawy]&amp;"
( "&amp;#REF!&amp;" "&amp;"dni )"," ")</f>
        <v>#REF!</v>
      </c>
      <c r="F390" s="82">
        <f>IF(zgłoszenia[[#This Row],[Data wpływu wniosku]]&gt;0,zgłoszenia[[#This Row],[Data wpływu wniosku]]," ")</f>
        <v>42472</v>
      </c>
      <c r="G390" s="60" t="str">
        <f>IF(zgłoszenia[[#This Row],[Data zakończenia sprawy]]&gt;0,zgłoszenia[[#This Row],[Data zakończenia sprawy]]," ")</f>
        <v xml:space="preserve"> </v>
      </c>
      <c r="H390" s="61" t="str">
        <f>IF(zgłoszenia[[#This Row],[Sposób zakończenia]]&gt;0,zgłoszenia[[#This Row],[Sposób zakończenia]]," ")</f>
        <v xml:space="preserve"> </v>
      </c>
      <c r="I390" s="77" t="e">
        <f>IF(#REF!&gt;0,#REF!,"---")</f>
        <v>#REF!</v>
      </c>
    </row>
    <row r="391" spans="1:9" ht="30" x14ac:dyDescent="0.25">
      <c r="A391" s="68" t="str">
        <f>IF(zgłoszenia[[#This Row],[ID]]&gt;0,zgłoszenia[[#This Row],[Lp.]]&amp;" "&amp;zgłoszenia[[#This Row],[ID]]&amp;"
"&amp;zgłoszenia[[#This Row],[Nr kance- laryjny]]&amp;"/P/15","---")</f>
        <v>388 AP
6489/P/15</v>
      </c>
      <c r="B39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ob.Gąski; dz. Nr 144/26</v>
      </c>
      <c r="C391" s="44" t="str">
        <f>IF(zgłoszenia[[#This Row],[Rodzaj zgłoszenia]]&gt;0,zgłoszenia[[#This Row],[Rodzaj zgłoszenia]]," ")</f>
        <v>budowa obiektu - art. 29 ust. 1</v>
      </c>
      <c r="D391" s="64" t="e">
        <f>IF(#REF!&gt;0,#REF!&amp;";
"&amp;#REF!," ")</f>
        <v>#REF!</v>
      </c>
      <c r="E391" s="69" t="e">
        <f>IF(zgłoszenia[BOŚ Znak sprawy]&gt;0,zgłoszenia[BOŚ Znak sprawy]&amp;"
( "&amp;#REF!&amp;" "&amp;"dni )"," ")</f>
        <v>#REF!</v>
      </c>
      <c r="F391" s="82">
        <f>IF(zgłoszenia[[#This Row],[Data wpływu wniosku]]&gt;0,zgłoszenia[[#This Row],[Data wpływu wniosku]]," ")</f>
        <v>42472</v>
      </c>
      <c r="G391" s="60">
        <f>IF(zgłoszenia[[#This Row],[Data zakończenia sprawy]]&gt;0,zgłoszenia[[#This Row],[Data zakończenia sprawy]]," ")</f>
        <v>42496</v>
      </c>
      <c r="H391" s="61" t="str">
        <f>IF(zgłoszenia[[#This Row],[Sposób zakończenia]]&gt;0,zgłoszenia[[#This Row],[Sposób zakończenia]]," ")</f>
        <v>decyzja sprzeciwu</v>
      </c>
      <c r="I391" s="77" t="e">
        <f>IF(#REF!&gt;0,#REF!,"---")</f>
        <v>#REF!</v>
      </c>
    </row>
    <row r="392" spans="1:9" ht="30" x14ac:dyDescent="0.25">
      <c r="A392" s="68" t="str">
        <f>IF(zgłoszenia[[#This Row],[ID]]&gt;0,zgłoszenia[[#This Row],[Lp.]]&amp;" "&amp;zgłoszenia[[#This Row],[ID]]&amp;"
"&amp;zgłoszenia[[#This Row],[Nr kance- laryjny]]&amp;"/P/15","---")</f>
        <v>389 MS
6492/P/15</v>
      </c>
      <c r="B39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wolnostojący 
gm. Będzino; ob.Będzino; dz. Nr 59/3</v>
      </c>
      <c r="C392" s="44" t="str">
        <f>IF(zgłoszenia[[#This Row],[Rodzaj zgłoszenia]]&gt;0,zgłoszenia[[#This Row],[Rodzaj zgłoszenia]]," ")</f>
        <v>budowa obiektu - art. 29 ust. 1</v>
      </c>
      <c r="D392" s="64" t="e">
        <f>IF(#REF!&gt;0,#REF!&amp;";
"&amp;#REF!," ")</f>
        <v>#REF!</v>
      </c>
      <c r="E392" s="69" t="e">
        <f>IF(zgłoszenia[BOŚ Znak sprawy]&gt;0,zgłoszenia[BOŚ Znak sprawy]&amp;"
( "&amp;#REF!&amp;" "&amp;"dni )"," ")</f>
        <v>#REF!</v>
      </c>
      <c r="F392" s="82">
        <f>IF(zgłoszenia[[#This Row],[Data wpływu wniosku]]&gt;0,zgłoszenia[[#This Row],[Data wpływu wniosku]]," ")</f>
        <v>42472</v>
      </c>
      <c r="G392" s="60">
        <f>IF(zgłoszenia[[#This Row],[Data zakończenia sprawy]]&gt;0,zgłoszenia[[#This Row],[Data zakończenia sprawy]]," ")</f>
        <v>42500</v>
      </c>
      <c r="H392" s="61" t="str">
        <f>IF(zgłoszenia[[#This Row],[Sposób zakończenia]]&gt;0,zgłoszenia[[#This Row],[Sposób zakończenia]]," ")</f>
        <v>brak sprzeciwu - zgłoszenie skuteczne</v>
      </c>
      <c r="I392" s="77" t="e">
        <f>IF(#REF!&gt;0,#REF!,"---")</f>
        <v>#REF!</v>
      </c>
    </row>
    <row r="393" spans="1:9" ht="30" x14ac:dyDescent="0.25">
      <c r="A393" s="68" t="str">
        <f>IF(zgłoszenia[[#This Row],[ID]]&gt;0,zgłoszenia[[#This Row],[Lp.]]&amp;" "&amp;zgłoszenia[[#This Row],[ID]]&amp;"
"&amp;zgłoszenia[[#This Row],[Nr kance- laryjny]]&amp;"/P/15","---")</f>
        <v>390 KŻ
6531/P/15</v>
      </c>
      <c r="B39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ob.Gąski; dz. Nr 170/26</v>
      </c>
      <c r="C393" s="44" t="str">
        <f>IF(zgłoszenia[[#This Row],[Rodzaj zgłoszenia]]&gt;0,zgłoszenia[[#This Row],[Rodzaj zgłoszenia]]," ")</f>
        <v>budowa obiektu - art. 29 ust. 1</v>
      </c>
      <c r="D393" s="64" t="e">
        <f>IF(#REF!&gt;0,#REF!&amp;";
"&amp;#REF!," ")</f>
        <v>#REF!</v>
      </c>
      <c r="E393" s="69" t="e">
        <f>IF(zgłoszenia[BOŚ Znak sprawy]&gt;0,zgłoszenia[BOŚ Znak sprawy]&amp;"
( "&amp;#REF!&amp;" "&amp;"dni )"," ")</f>
        <v>#REF!</v>
      </c>
      <c r="F393" s="82">
        <f>IF(zgłoszenia[[#This Row],[Data wpływu wniosku]]&gt;0,zgłoszenia[[#This Row],[Data wpływu wniosku]]," ")</f>
        <v>42472</v>
      </c>
      <c r="G393" s="60">
        <f>IF(zgłoszenia[[#This Row],[Data zakończenia sprawy]]&gt;0,zgłoszenia[[#This Row],[Data zakończenia sprawy]]," ")</f>
        <v>42550</v>
      </c>
      <c r="H393" s="61" t="str">
        <f>IF(zgłoszenia[[#This Row],[Sposób zakończenia]]&gt;0,zgłoszenia[[#This Row],[Sposób zakończenia]]," ")</f>
        <v>decyzja sprzeciwu</v>
      </c>
      <c r="I393" s="77" t="e">
        <f>IF(#REF!&gt;0,#REF!,"---")</f>
        <v>#REF!</v>
      </c>
    </row>
    <row r="394" spans="1:9" ht="45" x14ac:dyDescent="0.25">
      <c r="A394" s="68" t="str">
        <f>IF(zgłoszenia[[#This Row],[ID]]&gt;0,zgłoszenia[[#This Row],[Lp.]]&amp;" "&amp;zgłoszenia[[#This Row],[ID]]&amp;"
"&amp;zgłoszenia[[#This Row],[Nr kance- laryjny]]&amp;"/P/15","---")</f>
        <v>391 SR
6507/P/15</v>
      </c>
      <c r="B39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wodociąg rozdzielczy 
gm. Mielno; ob.Sarbinowo, Gąski; dz. Nr 75/2, 74, 59, 1/1, 183</v>
      </c>
      <c r="C394" s="44" t="str">
        <f>IF(zgłoszenia[[#This Row],[Rodzaj zgłoszenia]]&gt;0,zgłoszenia[[#This Row],[Rodzaj zgłoszenia]]," ")</f>
        <v>sieci art.29 ust.1 pkt 19a</v>
      </c>
      <c r="D394" s="64" t="e">
        <f>IF(#REF!&gt;0,#REF!&amp;";
"&amp;#REF!," ")</f>
        <v>#REF!</v>
      </c>
      <c r="E394" s="69" t="e">
        <f>IF(zgłoszenia[BOŚ Znak sprawy]&gt;0,zgłoszenia[BOŚ Znak sprawy]&amp;"
( "&amp;#REF!&amp;" "&amp;"dni )"," ")</f>
        <v>#REF!</v>
      </c>
      <c r="F394" s="82">
        <f>IF(zgłoszenia[[#This Row],[Data wpływu wniosku]]&gt;0,zgłoszenia[[#This Row],[Data wpływu wniosku]]," ")</f>
        <v>42472</v>
      </c>
      <c r="G394" s="60">
        <f>IF(zgłoszenia[[#This Row],[Data zakończenia sprawy]]&gt;0,zgłoszenia[[#This Row],[Data zakończenia sprawy]]," ")</f>
        <v>42485</v>
      </c>
      <c r="H394" s="61" t="str">
        <f>IF(zgłoszenia[[#This Row],[Sposób zakończenia]]&gt;0,zgłoszenia[[#This Row],[Sposób zakończenia]]," ")</f>
        <v>brak sprzeciwu - zgłoszenie skuteczne</v>
      </c>
      <c r="I394" s="77" t="e">
        <f>IF(#REF!&gt;0,#REF!,"---")</f>
        <v>#REF!</v>
      </c>
    </row>
    <row r="395" spans="1:9" ht="30" x14ac:dyDescent="0.25">
      <c r="A395" s="68" t="str">
        <f>IF(zgłoszenia[[#This Row],[ID]]&gt;0,zgłoszenia[[#This Row],[Lp.]]&amp;" "&amp;zgłoszenia[[#This Row],[ID]]&amp;"
"&amp;zgłoszenia[[#This Row],[Nr kance- laryjny]]&amp;"/P/15","---")</f>
        <v>392 AA
6594/P/15</v>
      </c>
      <c r="B39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34 budynki gospodarcze 
gm. Sianów; ob.Węgorzewo ; dz. Nr 241/2</v>
      </c>
      <c r="C395" s="44" t="str">
        <f>IF(zgłoszenia[[#This Row],[Rodzaj zgłoszenia]]&gt;0,zgłoszenia[[#This Row],[Rodzaj zgłoszenia]]," ")</f>
        <v>budowa obiektu - art. 29 ust. 1</v>
      </c>
      <c r="D395" s="64" t="e">
        <f>IF(#REF!&gt;0,#REF!&amp;";
"&amp;#REF!," ")</f>
        <v>#REF!</v>
      </c>
      <c r="E395" s="69" t="e">
        <f>IF(zgłoszenia[BOŚ Znak sprawy]&gt;0,zgłoszenia[BOŚ Znak sprawy]&amp;"
( "&amp;#REF!&amp;" "&amp;"dni )"," ")</f>
        <v>#REF!</v>
      </c>
      <c r="F395" s="82">
        <f>IF(zgłoszenia[[#This Row],[Data wpływu wniosku]]&gt;0,zgłoszenia[[#This Row],[Data wpływu wniosku]]," ")</f>
        <v>42473</v>
      </c>
      <c r="G395" s="60">
        <f>IF(zgłoszenia[[#This Row],[Data zakończenia sprawy]]&gt;0,zgłoszenia[[#This Row],[Data zakończenia sprawy]]," ")</f>
        <v>42486</v>
      </c>
      <c r="H395" s="61" t="str">
        <f>IF(zgłoszenia[[#This Row],[Sposób zakończenia]]&gt;0,zgłoszenia[[#This Row],[Sposób zakończenia]]," ")</f>
        <v>brak sprzeciwu - zgłoszenie skuteczne</v>
      </c>
      <c r="I395" s="77" t="e">
        <f>IF(#REF!&gt;0,#REF!,"---")</f>
        <v>#REF!</v>
      </c>
    </row>
    <row r="396" spans="1:9" ht="45" x14ac:dyDescent="0.25">
      <c r="A396" s="68" t="str">
        <f>IF(zgłoszenia[[#This Row],[ID]]&gt;0,zgłoszenia[[#This Row],[Lp.]]&amp;" "&amp;zgłoszenia[[#This Row],[ID]]&amp;"
"&amp;zgłoszenia[[#This Row],[Nr kance- laryjny]]&amp;"/P/15","---")</f>
        <v>393 ŁD
6603/P/15</v>
      </c>
      <c r="B39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Biesiekierz; ob.Biesiekierz; dz. Nr 161/2</v>
      </c>
      <c r="C396" s="44" t="str">
        <f>IF(zgłoszenia[[#This Row],[Rodzaj zgłoszenia]]&gt;0,zgłoszenia[[#This Row],[Rodzaj zgłoszenia]]," ")</f>
        <v>roboty budowlane - art. 29 ust. 2</v>
      </c>
      <c r="D396" s="64" t="e">
        <f>IF(#REF!&gt;0,#REF!&amp;";
"&amp;#REF!," ")</f>
        <v>#REF!</v>
      </c>
      <c r="E396" s="69" t="e">
        <f>IF(zgłoszenia[BOŚ Znak sprawy]&gt;0,zgłoszenia[BOŚ Znak sprawy]&amp;"
( "&amp;#REF!&amp;" "&amp;"dni )"," ")</f>
        <v>#REF!</v>
      </c>
      <c r="F396" s="82">
        <f>IF(zgłoszenia[[#This Row],[Data wpływu wniosku]]&gt;0,zgłoszenia[[#This Row],[Data wpływu wniosku]]," ")</f>
        <v>42473</v>
      </c>
      <c r="G396" s="60">
        <f>IF(zgłoszenia[[#This Row],[Data zakończenia sprawy]]&gt;0,zgłoszenia[[#This Row],[Data zakończenia sprawy]]," ")</f>
        <v>42500</v>
      </c>
      <c r="H396" s="61" t="str">
        <f>IF(zgłoszenia[[#This Row],[Sposób zakończenia]]&gt;0,zgłoszenia[[#This Row],[Sposób zakończenia]]," ")</f>
        <v>brak sprzeciwu - zgłoszenie skuteczne</v>
      </c>
      <c r="I396" s="77" t="e">
        <f>IF(#REF!&gt;0,#REF!,"---")</f>
        <v>#REF!</v>
      </c>
    </row>
    <row r="397" spans="1:9" ht="30" x14ac:dyDescent="0.25">
      <c r="A397" s="68" t="str">
        <f>IF(zgłoszenia[[#This Row],[ID]]&gt;0,zgłoszenia[[#This Row],[Lp.]]&amp;" "&amp;zgłoszenia[[#This Row],[ID]]&amp;"
"&amp;zgłoszenia[[#This Row],[Nr kance- laryjny]]&amp;"/P/15","---")</f>
        <v>394 AP
6563/P/15</v>
      </c>
      <c r="B39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oranżerii 
gm. Mielno; ob.Unieście; dz. Nr 209/8</v>
      </c>
      <c r="C397" s="44" t="str">
        <f>IF(zgłoszenia[[#This Row],[Rodzaj zgłoszenia]]&gt;0,zgłoszenia[[#This Row],[Rodzaj zgłoszenia]]," ")</f>
        <v>budowa obiektu - art. 29 ust. 1</v>
      </c>
      <c r="D397" s="64" t="e">
        <f>IF(#REF!&gt;0,#REF!&amp;";
"&amp;#REF!," ")</f>
        <v>#REF!</v>
      </c>
      <c r="E397" s="69" t="e">
        <f>IF(zgłoszenia[BOŚ Znak sprawy]&gt;0,zgłoszenia[BOŚ Znak sprawy]&amp;"
( "&amp;#REF!&amp;" "&amp;"dni )"," ")</f>
        <v>#REF!</v>
      </c>
      <c r="F397" s="82">
        <f>IF(zgłoszenia[[#This Row],[Data wpływu wniosku]]&gt;0,zgłoszenia[[#This Row],[Data wpływu wniosku]]," ")</f>
        <v>42473</v>
      </c>
      <c r="G397" s="60">
        <f>IF(zgłoszenia[[#This Row],[Data zakończenia sprawy]]&gt;0,zgłoszenia[[#This Row],[Data zakończenia sprawy]]," ")</f>
        <v>42486</v>
      </c>
      <c r="H397" s="61" t="str">
        <f>IF(zgłoszenia[[#This Row],[Sposób zakończenia]]&gt;0,zgłoszenia[[#This Row],[Sposób zakończenia]]," ")</f>
        <v>brak sprzeciwu - zgłoszenie skuteczne</v>
      </c>
      <c r="I397" s="77" t="e">
        <f>IF(#REF!&gt;0,#REF!,"---")</f>
        <v>#REF!</v>
      </c>
    </row>
    <row r="398" spans="1:9" ht="30" x14ac:dyDescent="0.25">
      <c r="A398" s="68" t="str">
        <f>IF(zgłoszenia[[#This Row],[ID]]&gt;0,zgłoszenia[[#This Row],[Lp.]]&amp;" "&amp;zgłoszenia[[#This Row],[ID]]&amp;"
"&amp;zgłoszenia[[#This Row],[Nr kance- laryjny]]&amp;"/P/15","---")</f>
        <v>395 ŁD
6577/P/15</v>
      </c>
      <c r="B39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ob.Parnowo; dz. Nr 74/3</v>
      </c>
      <c r="C398" s="44" t="str">
        <f>IF(zgłoszenia[[#This Row],[Rodzaj zgłoszenia]]&gt;0,zgłoszenia[[#This Row],[Rodzaj zgłoszenia]]," ")</f>
        <v>budowa obiektu - art. 29 ust. 1</v>
      </c>
      <c r="D398" s="64" t="e">
        <f>IF(#REF!&gt;0,#REF!&amp;";
"&amp;#REF!," ")</f>
        <v>#REF!</v>
      </c>
      <c r="E398" s="69" t="e">
        <f>IF(zgłoszenia[BOŚ Znak sprawy]&gt;0,zgłoszenia[BOŚ Znak sprawy]&amp;"
( "&amp;#REF!&amp;" "&amp;"dni )"," ")</f>
        <v>#REF!</v>
      </c>
      <c r="F398" s="82">
        <f>IF(zgłoszenia[[#This Row],[Data wpływu wniosku]]&gt;0,zgłoszenia[[#This Row],[Data wpływu wniosku]]," ")</f>
        <v>42473</v>
      </c>
      <c r="G398" s="60">
        <f>IF(zgłoszenia[[#This Row],[Data zakończenia sprawy]]&gt;0,zgłoszenia[[#This Row],[Data zakończenia sprawy]]," ")</f>
        <v>42500</v>
      </c>
      <c r="H398" s="61" t="str">
        <f>IF(zgłoszenia[[#This Row],[Sposób zakończenia]]&gt;0,zgłoszenia[[#This Row],[Sposób zakończenia]]," ")</f>
        <v>brak sprzeciwu - zgłoszenie skuteczne</v>
      </c>
      <c r="I398" s="77" t="e">
        <f>IF(#REF!&gt;0,#REF!,"---")</f>
        <v>#REF!</v>
      </c>
    </row>
    <row r="399" spans="1:9" ht="30" x14ac:dyDescent="0.25">
      <c r="A399" s="68" t="str">
        <f>IF(zgłoszenia[[#This Row],[ID]]&gt;0,zgłoszenia[[#This Row],[Lp.]]&amp;" "&amp;zgłoszenia[[#This Row],[ID]]&amp;"
"&amp;zgłoszenia[[#This Row],[Nr kance- laryjny]]&amp;"/P/15","---")</f>
        <v>396 ŁD
6578/P/15</v>
      </c>
      <c r="B39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ppomieszczenie gospodarcze 
gm. Biesiekierz; ob.Parnowo; dz. Nr 74/2</v>
      </c>
      <c r="C399" s="44" t="str">
        <f>IF(zgłoszenia[[#This Row],[Rodzaj zgłoszenia]]&gt;0,zgłoszenia[[#This Row],[Rodzaj zgłoszenia]]," ")</f>
        <v>budowa obiektu - art. 29 ust. 1</v>
      </c>
      <c r="D399" s="64" t="e">
        <f>IF(#REF!&gt;0,#REF!&amp;";
"&amp;#REF!," ")</f>
        <v>#REF!</v>
      </c>
      <c r="E399" s="69" t="e">
        <f>IF(zgłoszenia[BOŚ Znak sprawy]&gt;0,zgłoszenia[BOŚ Znak sprawy]&amp;"
( "&amp;#REF!&amp;" "&amp;"dni )"," ")</f>
        <v>#REF!</v>
      </c>
      <c r="F399" s="82">
        <f>IF(zgłoszenia[[#This Row],[Data wpływu wniosku]]&gt;0,zgłoszenia[[#This Row],[Data wpływu wniosku]]," ")</f>
        <v>42473</v>
      </c>
      <c r="G399" s="60">
        <f>IF(zgłoszenia[[#This Row],[Data zakończenia sprawy]]&gt;0,zgłoszenia[[#This Row],[Data zakończenia sprawy]]," ")</f>
        <v>42500</v>
      </c>
      <c r="H399" s="61" t="str">
        <f>IF(zgłoszenia[[#This Row],[Sposób zakończenia]]&gt;0,zgłoszenia[[#This Row],[Sposób zakończenia]]," ")</f>
        <v>brak sprzeciwu - zgłoszenie skuteczne</v>
      </c>
      <c r="I399" s="77" t="e">
        <f>IF(#REF!&gt;0,#REF!,"---")</f>
        <v>#REF!</v>
      </c>
    </row>
    <row r="400" spans="1:9" ht="45" x14ac:dyDescent="0.25">
      <c r="A400" s="68" t="str">
        <f>IF(zgłoszenia[[#This Row],[ID]]&gt;0,zgłoszenia[[#This Row],[Lp.]]&amp;" "&amp;zgłoszenia[[#This Row],[ID]]&amp;"
"&amp;zgłoszenia[[#This Row],[Nr kance- laryjny]]&amp;"/P/15","---")</f>
        <v>397 MS
6604/P/15</v>
      </c>
      <c r="B40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0,4 kV 
gm. Będzino; ob.Będzino; dz. Nr 287/1, 287/2, 287/3</v>
      </c>
      <c r="C400" s="44" t="str">
        <f>IF(zgłoszenia[[#This Row],[Rodzaj zgłoszenia]]&gt;0,zgłoszenia[[#This Row],[Rodzaj zgłoszenia]]," ")</f>
        <v>budowa obiektu - art. 29 ust. 1</v>
      </c>
      <c r="D400" s="64" t="e">
        <f>IF(#REF!&gt;0,#REF!&amp;";
"&amp;#REF!," ")</f>
        <v>#REF!</v>
      </c>
      <c r="E400" s="69" t="e">
        <f>IF(zgłoszenia[BOŚ Znak sprawy]&gt;0,zgłoszenia[BOŚ Znak sprawy]&amp;"
( "&amp;#REF!&amp;" "&amp;"dni )"," ")</f>
        <v>#REF!</v>
      </c>
      <c r="F400" s="82">
        <f>IF(zgłoszenia[[#This Row],[Data wpływu wniosku]]&gt;0,zgłoszenia[[#This Row],[Data wpływu wniosku]]," ")</f>
        <v>42473</v>
      </c>
      <c r="G400" s="60">
        <f>IF(zgłoszenia[[#This Row],[Data zakończenia sprawy]]&gt;0,zgłoszenia[[#This Row],[Data zakończenia sprawy]]," ")</f>
        <v>42531</v>
      </c>
      <c r="H400" s="61" t="str">
        <f>IF(zgłoszenia[[#This Row],[Sposób zakończenia]]&gt;0,zgłoszenia[[#This Row],[Sposób zakończenia]]," ")</f>
        <v>decyzja umorzenie</v>
      </c>
      <c r="I400" s="77" t="e">
        <f>IF(#REF!&gt;0,#REF!,"---")</f>
        <v>#REF!</v>
      </c>
    </row>
    <row r="401" spans="1:9" ht="30" x14ac:dyDescent="0.25">
      <c r="A401" s="68" t="str">
        <f>IF(zgłoszenia[[#This Row],[ID]]&gt;0,zgłoszenia[[#This Row],[Lp.]]&amp;" "&amp;zgłoszenia[[#This Row],[ID]]&amp;"
"&amp;zgłoszenia[[#This Row],[Nr kance- laryjny]]&amp;"/P/15","---")</f>
        <v>398 WŚ
6592/P/15</v>
      </c>
      <c r="B40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Manowo; ob.Kretomino; dz. Nr 395</v>
      </c>
      <c r="C401" s="44" t="str">
        <f>IF(zgłoszenia[[#This Row],[Rodzaj zgłoszenia]]&gt;0,zgłoszenia[[#This Row],[Rodzaj zgłoszenia]]," ")</f>
        <v>jednorodzinne art.29 ust.1 pkt 1a</v>
      </c>
      <c r="D401" s="64" t="e">
        <f>IF(#REF!&gt;0,#REF!&amp;";
"&amp;#REF!," ")</f>
        <v>#REF!</v>
      </c>
      <c r="E401" s="69" t="e">
        <f>IF(zgłoszenia[BOŚ Znak sprawy]&gt;0,zgłoszenia[BOŚ Znak sprawy]&amp;"
( "&amp;#REF!&amp;" "&amp;"dni )"," ")</f>
        <v>#REF!</v>
      </c>
      <c r="F401" s="82">
        <f>IF(zgłoszenia[[#This Row],[Data wpływu wniosku]]&gt;0,zgłoszenia[[#This Row],[Data wpływu wniosku]]," ")</f>
        <v>42473</v>
      </c>
      <c r="G401" s="60">
        <f>IF(zgłoszenia[[#This Row],[Data zakończenia sprawy]]&gt;0,zgłoszenia[[#This Row],[Data zakończenia sprawy]]," ")</f>
        <v>42502</v>
      </c>
      <c r="H401" s="61" t="str">
        <f>IF(zgłoszenia[[#This Row],[Sposób zakończenia]]&gt;0,zgłoszenia[[#This Row],[Sposób zakończenia]]," ")</f>
        <v>brak sprzeciwu - zgłoszenie skuteczne</v>
      </c>
      <c r="I401" s="77" t="e">
        <f>IF(#REF!&gt;0,#REF!,"---")</f>
        <v>#REF!</v>
      </c>
    </row>
    <row r="402" spans="1:9" ht="45" x14ac:dyDescent="0.25">
      <c r="A402" s="68" t="str">
        <f>IF(zgłoszenia[[#This Row],[ID]]&gt;0,zgłoszenia[[#This Row],[Lp.]]&amp;" "&amp;zgłoszenia[[#This Row],[ID]]&amp;"
"&amp;zgłoszenia[[#This Row],[Nr kance- laryjny]]&amp;"/P/15","---")</f>
        <v>399 MS
6709/P/16/P/15</v>
      </c>
      <c r="B40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szklarnia przydomowa  
gm. Będzino; ob.Słowienkowo; dz. Nr 13</v>
      </c>
      <c r="C402" s="44" t="str">
        <f>IF(zgłoszenia[[#This Row],[Rodzaj zgłoszenia]]&gt;0,zgłoszenia[[#This Row],[Rodzaj zgłoszenia]]," ")</f>
        <v>budowa obiektu - art. 29 ust. 1</v>
      </c>
      <c r="D402" s="64" t="e">
        <f>IF(#REF!&gt;0,#REF!&amp;";
"&amp;#REF!," ")</f>
        <v>#REF!</v>
      </c>
      <c r="E402" s="69" t="e">
        <f>IF(zgłoszenia[BOŚ Znak sprawy]&gt;0,zgłoszenia[BOŚ Znak sprawy]&amp;"
( "&amp;#REF!&amp;" "&amp;"dni )"," ")</f>
        <v>#REF!</v>
      </c>
      <c r="F402" s="82">
        <f>IF(zgłoszenia[[#This Row],[Data wpływu wniosku]]&gt;0,zgłoszenia[[#This Row],[Data wpływu wniosku]]," ")</f>
        <v>42474</v>
      </c>
      <c r="G402" s="60">
        <f>IF(zgłoszenia[[#This Row],[Data zakończenia sprawy]]&gt;0,zgłoszenia[[#This Row],[Data zakończenia sprawy]]," ")</f>
        <v>42500</v>
      </c>
      <c r="H402" s="61" t="str">
        <f>IF(zgłoszenia[[#This Row],[Sposób zakończenia]]&gt;0,zgłoszenia[[#This Row],[Sposób zakończenia]]," ")</f>
        <v>brak sprzeciwu - zgłoszenie skuteczne</v>
      </c>
      <c r="I402" s="77" t="e">
        <f>IF(#REF!&gt;0,#REF!,"---")</f>
        <v>#REF!</v>
      </c>
    </row>
    <row r="403" spans="1:9" ht="45" x14ac:dyDescent="0.25">
      <c r="A403" s="68" t="str">
        <f>IF(zgłoszenia[[#This Row],[ID]]&gt;0,zgłoszenia[[#This Row],[Lp.]]&amp;" "&amp;zgłoszenia[[#This Row],[ID]]&amp;"
"&amp;zgłoszenia[[#This Row],[Nr kance- laryjny]]&amp;"/P/15","---")</f>
        <v>400 AP
6678/P/16/P/15</v>
      </c>
      <c r="B40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do 35 m2 
gm. Biesiekierz; ob.Stare Bielice ; dz. Nr 242/70</v>
      </c>
      <c r="C403" s="44" t="str">
        <f>IF(zgłoszenia[[#This Row],[Rodzaj zgłoszenia]]&gt;0,zgłoszenia[[#This Row],[Rodzaj zgłoszenia]]," ")</f>
        <v>budowa obiektu - art. 29 ust. 1</v>
      </c>
      <c r="D403" s="64" t="e">
        <f>IF(#REF!&gt;0,#REF!&amp;";
"&amp;#REF!," ")</f>
        <v>#REF!</v>
      </c>
      <c r="E403" s="69" t="e">
        <f>IF(zgłoszenia[BOŚ Znak sprawy]&gt;0,zgłoszenia[BOŚ Znak sprawy]&amp;"
( "&amp;#REF!&amp;" "&amp;"dni )"," ")</f>
        <v>#REF!</v>
      </c>
      <c r="F403" s="82">
        <f>IF(zgłoszenia[[#This Row],[Data wpływu wniosku]]&gt;0,zgłoszenia[[#This Row],[Data wpływu wniosku]]," ")</f>
        <v>42474</v>
      </c>
      <c r="G403" s="60">
        <f>IF(zgłoszenia[[#This Row],[Data zakończenia sprawy]]&gt;0,zgłoszenia[[#This Row],[Data zakończenia sprawy]]," ")</f>
        <v>42481</v>
      </c>
      <c r="H403" s="61" t="str">
        <f>IF(zgłoszenia[[#This Row],[Sposób zakończenia]]&gt;0,zgłoszenia[[#This Row],[Sposób zakończenia]]," ")</f>
        <v>brak sprzeciwu - zgłoszenie skuteczne</v>
      </c>
      <c r="I403" s="77" t="e">
        <f>IF(#REF!&gt;0,#REF!,"---")</f>
        <v>#REF!</v>
      </c>
    </row>
    <row r="404" spans="1:9" ht="45" x14ac:dyDescent="0.25">
      <c r="A404" s="68" t="str">
        <f>IF(zgłoszenia[[#This Row],[ID]]&gt;0,zgłoszenia[[#This Row],[Lp.]]&amp;" "&amp;zgłoszenia[[#This Row],[ID]]&amp;"
"&amp;zgłoszenia[[#This Row],[Nr kance- laryjny]]&amp;"/P/15","---")</f>
        <v>401 ŁD
6718/P/16/P/15</v>
      </c>
      <c r="B40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przydomowy ganek  
gm. Będzino; ob.Będzinko ; dz. Nr 73/7</v>
      </c>
      <c r="C404" s="44" t="str">
        <f>IF(zgłoszenia[[#This Row],[Rodzaj zgłoszenia]]&gt;0,zgłoszenia[[#This Row],[Rodzaj zgłoszenia]]," ")</f>
        <v>roboty budowlane - art. 29 ust. 2</v>
      </c>
      <c r="D404" s="64" t="e">
        <f>IF(#REF!&gt;0,#REF!&amp;";
"&amp;#REF!," ")</f>
        <v>#REF!</v>
      </c>
      <c r="E404" s="69" t="e">
        <f>IF(zgłoszenia[BOŚ Znak sprawy]&gt;0,zgłoszenia[BOŚ Znak sprawy]&amp;"
( "&amp;#REF!&amp;" "&amp;"dni )"," ")</f>
        <v>#REF!</v>
      </c>
      <c r="F404" s="82">
        <f>IF(zgłoszenia[[#This Row],[Data wpływu wniosku]]&gt;0,zgłoszenia[[#This Row],[Data wpływu wniosku]]," ")</f>
        <v>42474</v>
      </c>
      <c r="G404" s="60">
        <f>IF(zgłoszenia[[#This Row],[Data zakończenia sprawy]]&gt;0,zgłoszenia[[#This Row],[Data zakończenia sprawy]]," ")</f>
        <v>42482</v>
      </c>
      <c r="H404" s="61" t="str">
        <f>IF(zgłoszenia[[#This Row],[Sposób zakończenia]]&gt;0,zgłoszenia[[#This Row],[Sposób zakończenia]]," ")</f>
        <v>brak sprzeciwu - zgłoszenie skuteczne</v>
      </c>
      <c r="I404" s="77" t="e">
        <f>IF(#REF!&gt;0,#REF!,"---")</f>
        <v>#REF!</v>
      </c>
    </row>
    <row r="405" spans="1:9" ht="45" x14ac:dyDescent="0.25">
      <c r="A405" s="68" t="str">
        <f>IF(zgłoszenia[[#This Row],[ID]]&gt;0,zgłoszenia[[#This Row],[Lp.]]&amp;" "&amp;zgłoszenia[[#This Row],[ID]]&amp;"
"&amp;zgłoszenia[[#This Row],[Nr kance- laryjny]]&amp;"/P/15","---")</f>
        <v>402 ŁD
6785/P/16/P/15</v>
      </c>
      <c r="B40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 
gm. Będzino; ob.Strzeżenice; dz. Nr 144/38</v>
      </c>
      <c r="C405" s="44" t="str">
        <f>IF(zgłoszenia[[#This Row],[Rodzaj zgłoszenia]]&gt;0,zgłoszenia[[#This Row],[Rodzaj zgłoszenia]]," ")</f>
        <v>budowa obiektu - art. 29 ust. 1</v>
      </c>
      <c r="D405" s="64" t="e">
        <f>IF(#REF!&gt;0,#REF!&amp;";
"&amp;#REF!," ")</f>
        <v>#REF!</v>
      </c>
      <c r="E405" s="69" t="e">
        <f>IF(zgłoszenia[BOŚ Znak sprawy]&gt;0,zgłoszenia[BOŚ Znak sprawy]&amp;"
( "&amp;#REF!&amp;" "&amp;"dni )"," ")</f>
        <v>#REF!</v>
      </c>
      <c r="F405" s="82">
        <f>IF(zgłoszenia[[#This Row],[Data wpływu wniosku]]&gt;0,zgłoszenia[[#This Row],[Data wpływu wniosku]]," ")</f>
        <v>42475</v>
      </c>
      <c r="G405" s="60">
        <f>IF(zgłoszenia[[#This Row],[Data zakończenia sprawy]]&gt;0,zgłoszenia[[#This Row],[Data zakończenia sprawy]]," ")</f>
        <v>42500</v>
      </c>
      <c r="H405" s="61" t="str">
        <f>IF(zgłoszenia[[#This Row],[Sposób zakończenia]]&gt;0,zgłoszenia[[#This Row],[Sposób zakończenia]]," ")</f>
        <v>brak sprzeciwu - zgłoszenie skuteczne</v>
      </c>
      <c r="I405" s="77" t="e">
        <f>IF(#REF!&gt;0,#REF!,"---")</f>
        <v>#REF!</v>
      </c>
    </row>
    <row r="406" spans="1:9" ht="60" x14ac:dyDescent="0.25">
      <c r="A406" s="68" t="str">
        <f>IF(zgłoszenia[[#This Row],[ID]]&gt;0,zgłoszenia[[#This Row],[Lp.]]&amp;" "&amp;zgłoszenia[[#This Row],[ID]]&amp;"
"&amp;zgłoszenia[[#This Row],[Nr kance- laryjny]]&amp;"/P/15","---")</f>
        <v>403 SR
6771/P/16/P/15</v>
      </c>
      <c r="B40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dwóch parterowych budynków rekreacji indywidualnej , budowa zbiornika bezodpływowego  
gm. Mielno; ob.Niegoszcz; dz. Nr 106/10</v>
      </c>
      <c r="C406" s="44" t="str">
        <f>IF(zgłoszenia[[#This Row],[Rodzaj zgłoszenia]]&gt;0,zgłoszenia[[#This Row],[Rodzaj zgłoszenia]]," ")</f>
        <v>budowa obiektu - art. 29 ust. 1</v>
      </c>
      <c r="D406" s="64" t="e">
        <f>IF(#REF!&gt;0,#REF!&amp;";
"&amp;#REF!," ")</f>
        <v>#REF!</v>
      </c>
      <c r="E406" s="69" t="e">
        <f>IF(zgłoszenia[BOŚ Znak sprawy]&gt;0,zgłoszenia[BOŚ Znak sprawy]&amp;"
( "&amp;#REF!&amp;" "&amp;"dni )"," ")</f>
        <v>#REF!</v>
      </c>
      <c r="F406" s="82">
        <f>IF(zgłoszenia[[#This Row],[Data wpływu wniosku]]&gt;0,zgłoszenia[[#This Row],[Data wpływu wniosku]]," ")</f>
        <v>42475</v>
      </c>
      <c r="G406" s="60">
        <f>IF(zgłoszenia[[#This Row],[Data zakończenia sprawy]]&gt;0,zgłoszenia[[#This Row],[Data zakończenia sprawy]]," ")</f>
        <v>42502</v>
      </c>
      <c r="H406" s="61" t="str">
        <f>IF(zgłoszenia[[#This Row],[Sposób zakończenia]]&gt;0,zgłoszenia[[#This Row],[Sposób zakończenia]]," ")</f>
        <v>brak sprzeciwu - zgłoszenie skuteczne</v>
      </c>
      <c r="I406" s="77" t="e">
        <f>IF(#REF!&gt;0,#REF!,"---")</f>
        <v>#REF!</v>
      </c>
    </row>
    <row r="407" spans="1:9" ht="45" x14ac:dyDescent="0.25">
      <c r="A407" s="68" t="str">
        <f>IF(zgłoszenia[[#This Row],[ID]]&gt;0,zgłoszenia[[#This Row],[Lp.]]&amp;" "&amp;zgłoszenia[[#This Row],[ID]]&amp;"
"&amp;zgłoszenia[[#This Row],[Nr kance- laryjny]]&amp;"/P/15","---")</f>
        <v>404 AP
6805/P/16/P/15</v>
      </c>
      <c r="B40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 
gm. Mielno; ob.Gąski ; dz. Nr 170/10</v>
      </c>
      <c r="C407" s="44" t="str">
        <f>IF(zgłoszenia[[#This Row],[Rodzaj zgłoszenia]]&gt;0,zgłoszenia[[#This Row],[Rodzaj zgłoszenia]]," ")</f>
        <v>budowa obiektu - art. 29 ust. 1</v>
      </c>
      <c r="D407" s="64" t="e">
        <f>IF(#REF!&gt;0,#REF!&amp;";
"&amp;#REF!," ")</f>
        <v>#REF!</v>
      </c>
      <c r="E407" s="69" t="e">
        <f>IF(zgłoszenia[BOŚ Znak sprawy]&gt;0,zgłoszenia[BOŚ Znak sprawy]&amp;"
( "&amp;#REF!&amp;" "&amp;"dni )"," ")</f>
        <v>#REF!</v>
      </c>
      <c r="F407" s="82">
        <f>IF(zgłoszenia[[#This Row],[Data wpływu wniosku]]&gt;0,zgłoszenia[[#This Row],[Data wpływu wniosku]]," ")</f>
        <v>42475</v>
      </c>
      <c r="G407" s="60">
        <f>IF(zgłoszenia[[#This Row],[Data zakończenia sprawy]]&gt;0,zgłoszenia[[#This Row],[Data zakończenia sprawy]]," ")</f>
        <v>42481</v>
      </c>
      <c r="H407" s="61" t="str">
        <f>IF(zgłoszenia[[#This Row],[Sposób zakończenia]]&gt;0,zgłoszenia[[#This Row],[Sposób zakończenia]]," ")</f>
        <v>brak sprzeciwu - zgłoszenie skuteczne</v>
      </c>
      <c r="I407" s="77" t="e">
        <f>IF(#REF!&gt;0,#REF!,"---")</f>
        <v>#REF!</v>
      </c>
    </row>
    <row r="408" spans="1:9" ht="45" x14ac:dyDescent="0.25">
      <c r="A408" s="68" t="str">
        <f>IF(zgłoszenia[[#This Row],[ID]]&gt;0,zgłoszenia[[#This Row],[Lp.]]&amp;" "&amp;zgłoszenia[[#This Row],[ID]]&amp;"
"&amp;zgłoszenia[[#This Row],[Nr kance- laryjny]]&amp;"/P/15","---")</f>
        <v>405 AP
6809/P/15</v>
      </c>
      <c r="B40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pawilon handlowy 
gm. Mielno; ob.Łazy; dz. Nr 296/2</v>
      </c>
      <c r="C408" s="44" t="str">
        <f>IF(zgłoszenia[[#This Row],[Rodzaj zgłoszenia]]&gt;0,zgłoszenia[[#This Row],[Rodzaj zgłoszenia]]," ")</f>
        <v>tymczasowy obiekt - art. 29 ust. 1, pkt 12</v>
      </c>
      <c r="D408" s="64" t="e">
        <f>IF(#REF!&gt;0,#REF!&amp;";
"&amp;#REF!," ")</f>
        <v>#REF!</v>
      </c>
      <c r="E408" s="69" t="e">
        <f>IF(zgłoszenia[BOŚ Znak sprawy]&gt;0,zgłoszenia[BOŚ Znak sprawy]&amp;"
( "&amp;#REF!&amp;" "&amp;"dni )"," ")</f>
        <v>#REF!</v>
      </c>
      <c r="F408" s="82">
        <f>IF(zgłoszenia[[#This Row],[Data wpływu wniosku]]&gt;0,zgłoszenia[[#This Row],[Data wpływu wniosku]]," ")</f>
        <v>42475</v>
      </c>
      <c r="G408" s="60">
        <f>IF(zgłoszenia[[#This Row],[Data zakończenia sprawy]]&gt;0,zgłoszenia[[#This Row],[Data zakończenia sprawy]]," ")</f>
        <v>42481</v>
      </c>
      <c r="H408" s="61" t="str">
        <f>IF(zgłoszenia[[#This Row],[Sposób zakończenia]]&gt;0,zgłoszenia[[#This Row],[Sposób zakończenia]]," ")</f>
        <v>brak sprzeciwu - zgłoszenie skuteczne</v>
      </c>
      <c r="I408" s="77" t="e">
        <f>IF(#REF!&gt;0,#REF!,"---")</f>
        <v>#REF!</v>
      </c>
    </row>
    <row r="409" spans="1:9" ht="45" x14ac:dyDescent="0.25">
      <c r="A409" s="68" t="str">
        <f>IF(zgłoszenia[[#This Row],[ID]]&gt;0,zgłoszenia[[#This Row],[Lp.]]&amp;" "&amp;zgłoszenia[[#This Row],[ID]]&amp;"
"&amp;zgłoszenia[[#This Row],[Nr kance- laryjny]]&amp;"/P/15","---")</f>
        <v>406 AA
6840/P/15</v>
      </c>
      <c r="B40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uzupełnienie docieplenia ścian szczytowych 
gm. Sianów; ob.Sianów, obr. 3; dz. Nr 999/2</v>
      </c>
      <c r="C409" s="44" t="str">
        <f>IF(zgłoszenia[[#This Row],[Rodzaj zgłoszenia]]&gt;0,zgłoszenia[[#This Row],[Rodzaj zgłoszenia]]," ")</f>
        <v>roboty budowlane - art. 29 ust. 2</v>
      </c>
      <c r="D409" s="64" t="e">
        <f>IF(#REF!&gt;0,#REF!&amp;";
"&amp;#REF!," ")</f>
        <v>#REF!</v>
      </c>
      <c r="E409" s="69" t="e">
        <f>IF(zgłoszenia[BOŚ Znak sprawy]&gt;0,zgłoszenia[BOŚ Znak sprawy]&amp;"
( "&amp;#REF!&amp;" "&amp;"dni )"," ")</f>
        <v>#REF!</v>
      </c>
      <c r="F409" s="82">
        <f>IF(zgłoszenia[[#This Row],[Data wpływu wniosku]]&gt;0,zgłoszenia[[#This Row],[Data wpływu wniosku]]," ")</f>
        <v>42475</v>
      </c>
      <c r="G409" s="60">
        <f>IF(zgłoszenia[[#This Row],[Data zakończenia sprawy]]&gt;0,zgłoszenia[[#This Row],[Data zakończenia sprawy]]," ")</f>
        <v>42492</v>
      </c>
      <c r="H409" s="61" t="str">
        <f>IF(zgłoszenia[[#This Row],[Sposób zakończenia]]&gt;0,zgłoszenia[[#This Row],[Sposób zakończenia]]," ")</f>
        <v>brak sprzeciwu - zgłoszenie skuteczne</v>
      </c>
      <c r="I409" s="77" t="e">
        <f>IF(#REF!&gt;0,#REF!,"---")</f>
        <v>#REF!</v>
      </c>
    </row>
    <row r="410" spans="1:9" ht="45" x14ac:dyDescent="0.25">
      <c r="A410" s="68" t="str">
        <f>IF(zgłoszenia[[#This Row],[ID]]&gt;0,zgłoszenia[[#This Row],[Lp.]]&amp;" "&amp;zgłoszenia[[#This Row],[ID]]&amp;"
"&amp;zgłoszenia[[#This Row],[Nr kance- laryjny]]&amp;"/P/15","---")</f>
        <v>407 AA
6842/P/15</v>
      </c>
      <c r="B41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uzupełnienie docieplenia ścian szczytowych 
gm. Sianów; ob.Sianów, obr. 3; dz. Nr 999/5</v>
      </c>
      <c r="C410" s="44" t="str">
        <f>IF(zgłoszenia[[#This Row],[Rodzaj zgłoszenia]]&gt;0,zgłoszenia[[#This Row],[Rodzaj zgłoszenia]]," ")</f>
        <v>roboty budowlane - art. 29 ust. 2</v>
      </c>
      <c r="D410" s="64" t="e">
        <f>IF(#REF!&gt;0,#REF!&amp;";
"&amp;#REF!," ")</f>
        <v>#REF!</v>
      </c>
      <c r="E410" s="69" t="e">
        <f>IF(zgłoszenia[BOŚ Znak sprawy]&gt;0,zgłoszenia[BOŚ Znak sprawy]&amp;"
( "&amp;#REF!&amp;" "&amp;"dni )"," ")</f>
        <v>#REF!</v>
      </c>
      <c r="F410" s="82">
        <f>IF(zgłoszenia[[#This Row],[Data wpływu wniosku]]&gt;0,zgłoszenia[[#This Row],[Data wpływu wniosku]]," ")</f>
        <v>42475</v>
      </c>
      <c r="G410" s="60">
        <f>IF(zgłoszenia[[#This Row],[Data zakończenia sprawy]]&gt;0,zgłoszenia[[#This Row],[Data zakończenia sprawy]]," ")</f>
        <v>42492</v>
      </c>
      <c r="H410" s="61" t="str">
        <f>IF(zgłoszenia[[#This Row],[Sposób zakończenia]]&gt;0,zgłoszenia[[#This Row],[Sposób zakończenia]]," ")</f>
        <v>brak sprzeciwu - zgłoszenie skuteczne</v>
      </c>
      <c r="I410" s="77" t="e">
        <f>IF(#REF!&gt;0,#REF!,"---")</f>
        <v>#REF!</v>
      </c>
    </row>
    <row r="411" spans="1:9" ht="45" x14ac:dyDescent="0.25">
      <c r="A411" s="68" t="str">
        <f>IF(zgłoszenia[[#This Row],[ID]]&gt;0,zgłoszenia[[#This Row],[Lp.]]&amp;" "&amp;zgłoszenia[[#This Row],[ID]]&amp;"
"&amp;zgłoszenia[[#This Row],[Nr kance- laryjny]]&amp;"/P/15","---")</f>
        <v>408 ŁD
6826/P/15</v>
      </c>
      <c r="B41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stodoły 
gm. Biesiekierz; ob.Stare Bielice ; dz. Nr 215/1</v>
      </c>
      <c r="C411" s="44" t="str">
        <f>IF(zgłoszenia[[#This Row],[Rodzaj zgłoszenia]]&gt;0,zgłoszenia[[#This Row],[Rodzaj zgłoszenia]]," ")</f>
        <v>rozbiórka obiektu - art. 31</v>
      </c>
      <c r="D411" s="64" t="e">
        <f>IF(#REF!&gt;0,#REF!&amp;";
"&amp;#REF!," ")</f>
        <v>#REF!</v>
      </c>
      <c r="E411" s="69" t="e">
        <f>IF(zgłoszenia[BOŚ Znak sprawy]&gt;0,zgłoszenia[BOŚ Znak sprawy]&amp;"
( "&amp;#REF!&amp;" "&amp;"dni )"," ")</f>
        <v>#REF!</v>
      </c>
      <c r="F411" s="82">
        <f>IF(zgłoszenia[[#This Row],[Data wpływu wniosku]]&gt;0,zgłoszenia[[#This Row],[Data wpływu wniosku]]," ")</f>
        <v>42475</v>
      </c>
      <c r="G411" s="60">
        <f>IF(zgłoszenia[[#This Row],[Data zakończenia sprawy]]&gt;0,zgłoszenia[[#This Row],[Data zakończenia sprawy]]," ")</f>
        <v>42531</v>
      </c>
      <c r="H411" s="61" t="str">
        <f>IF(zgłoszenia[[#This Row],[Sposób zakończenia]]&gt;0,zgłoszenia[[#This Row],[Sposób zakończenia]]," ")</f>
        <v>decyzja umorzenie</v>
      </c>
      <c r="I411" s="77" t="e">
        <f>IF(#REF!&gt;0,#REF!,"---")</f>
        <v>#REF!</v>
      </c>
    </row>
    <row r="412" spans="1:9" ht="45" x14ac:dyDescent="0.25">
      <c r="A412" s="68" t="str">
        <f>IF(zgłoszenia[[#This Row],[ID]]&gt;0,zgłoszenia[[#This Row],[Lp.]]&amp;" "&amp;zgłoszenia[[#This Row],[ID]]&amp;"
"&amp;zgłoszenia[[#This Row],[Nr kance- laryjny]]&amp;"/P/15","---")</f>
        <v>409 AA
6843/P/15</v>
      </c>
      <c r="B41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częściowa rozbiórka budynku gospodarczego 
gm. Sianów; ob.Dąbrowa ; dz. Nr 39/1</v>
      </c>
      <c r="C412" s="44" t="str">
        <f>IF(zgłoszenia[[#This Row],[Rodzaj zgłoszenia]]&gt;0,zgłoszenia[[#This Row],[Rodzaj zgłoszenia]]," ")</f>
        <v>rozbiórka obiektu - art. 31</v>
      </c>
      <c r="D412" s="64" t="e">
        <f>IF(#REF!&gt;0,#REF!&amp;";
"&amp;#REF!," ")</f>
        <v>#REF!</v>
      </c>
      <c r="E412" s="69" t="e">
        <f>IF(zgłoszenia[BOŚ Znak sprawy]&gt;0,zgłoszenia[BOŚ Znak sprawy]&amp;"
( "&amp;#REF!&amp;" "&amp;"dni )"," ")</f>
        <v>#REF!</v>
      </c>
      <c r="F412" s="82">
        <f>IF(zgłoszenia[[#This Row],[Data wpływu wniosku]]&gt;0,zgłoszenia[[#This Row],[Data wpływu wniosku]]," ")</f>
        <v>42475</v>
      </c>
      <c r="G412" s="60">
        <f>IF(zgłoszenia[[#This Row],[Data zakończenia sprawy]]&gt;0,zgłoszenia[[#This Row],[Data zakończenia sprawy]]," ")</f>
        <v>42492</v>
      </c>
      <c r="H412" s="61" t="str">
        <f>IF(zgłoszenia[[#This Row],[Sposób zakończenia]]&gt;0,zgłoszenia[[#This Row],[Sposób zakończenia]]," ")</f>
        <v>brak sprzeciwu - zgłoszenie skuteczne</v>
      </c>
      <c r="I412" s="77" t="e">
        <f>IF(#REF!&gt;0,#REF!,"---")</f>
        <v>#REF!</v>
      </c>
    </row>
    <row r="413" spans="1:9" ht="45" x14ac:dyDescent="0.25">
      <c r="A413" s="68" t="str">
        <f>IF(zgłoszenia[[#This Row],[ID]]&gt;0,zgłoszenia[[#This Row],[Lp.]]&amp;" "&amp;zgłoszenia[[#This Row],[ID]]&amp;"
"&amp;zgłoszenia[[#This Row],[Nr kance- laryjny]]&amp;"/P/15","---")</f>
        <v>410 AŁ
6971/P/15</v>
      </c>
      <c r="B41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przybudówka z zewn. Schodami 
gm. Świeszyno; ob.Niedalino; dz. Nr 41/1</v>
      </c>
      <c r="C413" s="44" t="str">
        <f>IF(zgłoszenia[[#This Row],[Rodzaj zgłoszenia]]&gt;0,zgłoszenia[[#This Row],[Rodzaj zgłoszenia]]," ")</f>
        <v>roboty budowlane - art. 29 ust. 2</v>
      </c>
      <c r="D413" s="64" t="e">
        <f>IF(#REF!&gt;0,#REF!&amp;";
"&amp;#REF!," ")</f>
        <v>#REF!</v>
      </c>
      <c r="E413" s="69" t="e">
        <f>IF(zgłoszenia[BOŚ Znak sprawy]&gt;0,zgłoszenia[BOŚ Znak sprawy]&amp;"
( "&amp;#REF!&amp;" "&amp;"dni )"," ")</f>
        <v>#REF!</v>
      </c>
      <c r="F413" s="82">
        <f>IF(zgłoszenia[[#This Row],[Data wpływu wniosku]]&gt;0,zgłoszenia[[#This Row],[Data wpływu wniosku]]," ")</f>
        <v>42478</v>
      </c>
      <c r="G413" s="60">
        <f>IF(zgłoszenia[[#This Row],[Data zakończenia sprawy]]&gt;0,zgłoszenia[[#This Row],[Data zakończenia sprawy]]," ")</f>
        <v>42489</v>
      </c>
      <c r="H413" s="61" t="str">
        <f>IF(zgłoszenia[[#This Row],[Sposób zakończenia]]&gt;0,zgłoszenia[[#This Row],[Sposób zakończenia]]," ")</f>
        <v>brak sprzeciwu - zgłoszenie skuteczne</v>
      </c>
      <c r="I413" s="77" t="e">
        <f>IF(#REF!&gt;0,#REF!,"---")</f>
        <v>#REF!</v>
      </c>
    </row>
    <row r="414" spans="1:9" ht="30" x14ac:dyDescent="0.25">
      <c r="A414" s="68" t="str">
        <f>IF(zgłoszenia[[#This Row],[ID]]&gt;0,zgłoszenia[[#This Row],[Lp.]]&amp;" "&amp;zgłoszenia[[#This Row],[ID]]&amp;"
"&amp;zgłoszenia[[#This Row],[Nr kance- laryjny]]&amp;"/P/15","---")</f>
        <v>411 AP
6936/P/15</v>
      </c>
      <c r="B41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z drogi powiatowej 
gm. Mielno; ob.Chłopy; dz. Nr 96/16</v>
      </c>
      <c r="C414" s="44" t="str">
        <f>IF(zgłoszenia[[#This Row],[Rodzaj zgłoszenia]]&gt;0,zgłoszenia[[#This Row],[Rodzaj zgłoszenia]]," ")</f>
        <v>budowa obiektu - art. 29 ust. 1</v>
      </c>
      <c r="D414" s="64" t="e">
        <f>IF(#REF!&gt;0,#REF!&amp;";
"&amp;#REF!," ")</f>
        <v>#REF!</v>
      </c>
      <c r="E414" s="69" t="e">
        <f>IF(zgłoszenia[BOŚ Znak sprawy]&gt;0,zgłoszenia[BOŚ Znak sprawy]&amp;"
( "&amp;#REF!&amp;" "&amp;"dni )"," ")</f>
        <v>#REF!</v>
      </c>
      <c r="F414" s="82">
        <f>IF(zgłoszenia[[#This Row],[Data wpływu wniosku]]&gt;0,zgłoszenia[[#This Row],[Data wpływu wniosku]]," ")</f>
        <v>42478</v>
      </c>
      <c r="G414" s="60">
        <f>IF(zgłoszenia[[#This Row],[Data zakończenia sprawy]]&gt;0,zgłoszenia[[#This Row],[Data zakończenia sprawy]]," ")</f>
        <v>42501</v>
      </c>
      <c r="H414" s="61" t="str">
        <f>IF(zgłoszenia[[#This Row],[Sposób zakończenia]]&gt;0,zgłoszenia[[#This Row],[Sposób zakończenia]]," ")</f>
        <v>brak sprzeciwu - zgłoszenie skuteczne</v>
      </c>
      <c r="I414" s="77" t="e">
        <f>IF(#REF!&gt;0,#REF!,"---")</f>
        <v>#REF!</v>
      </c>
    </row>
    <row r="415" spans="1:9" ht="45" x14ac:dyDescent="0.25">
      <c r="A415" s="68" t="str">
        <f>IF(zgłoszenia[[#This Row],[ID]]&gt;0,zgłoszenia[[#This Row],[Lp.]]&amp;" "&amp;zgłoszenia[[#This Row],[ID]]&amp;"
"&amp;zgłoszenia[[#This Row],[Nr kance- laryjny]]&amp;"/P/15","---")</f>
        <v>412 MS
6937/P/15</v>
      </c>
      <c r="B41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ob.Dobrzyca; dz. Nr 134/6</v>
      </c>
      <c r="C415" s="44" t="str">
        <f>IF(zgłoszenia[[#This Row],[Rodzaj zgłoszenia]]&gt;0,zgłoszenia[[#This Row],[Rodzaj zgłoszenia]]," ")</f>
        <v>roboty budowlane - art. 29 ust. 2</v>
      </c>
      <c r="D415" s="64" t="e">
        <f>IF(#REF!&gt;0,#REF!&amp;";
"&amp;#REF!," ")</f>
        <v>#REF!</v>
      </c>
      <c r="E415" s="69" t="e">
        <f>IF(zgłoszenia[BOŚ Znak sprawy]&gt;0,zgłoszenia[BOŚ Znak sprawy]&amp;"
( "&amp;#REF!&amp;" "&amp;"dni )"," ")</f>
        <v>#REF!</v>
      </c>
      <c r="F415" s="82">
        <f>IF(zgłoszenia[[#This Row],[Data wpływu wniosku]]&gt;0,zgłoszenia[[#This Row],[Data wpływu wniosku]]," ")</f>
        <v>42478</v>
      </c>
      <c r="G415" s="60">
        <f>IF(zgłoszenia[[#This Row],[Data zakończenia sprawy]]&gt;0,zgłoszenia[[#This Row],[Data zakończenia sprawy]]," ")</f>
        <v>42528</v>
      </c>
      <c r="H415" s="61" t="str">
        <f>IF(zgłoszenia[[#This Row],[Sposób zakończenia]]&gt;0,zgłoszenia[[#This Row],[Sposób zakończenia]]," ")</f>
        <v>brak sprzeciwu - zgłoszenie skuteczne</v>
      </c>
      <c r="I415" s="77" t="e">
        <f>IF(#REF!&gt;0,#REF!,"---")</f>
        <v>#REF!</v>
      </c>
    </row>
    <row r="416" spans="1:9" ht="30" x14ac:dyDescent="0.25">
      <c r="A416" s="68" t="str">
        <f>IF(zgłoszenia[[#This Row],[ID]]&gt;0,zgłoszenia[[#This Row],[Lp.]]&amp;" "&amp;zgłoszenia[[#This Row],[ID]]&amp;"
"&amp;zgłoszenia[[#This Row],[Nr kance- laryjny]]&amp;"/P/15","---")</f>
        <v>413 ŁD
6948/P/15</v>
      </c>
      <c r="B41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ob.Gniazdowo; dz. Nr 26/1</v>
      </c>
      <c r="C416" s="44" t="str">
        <f>IF(zgłoszenia[[#This Row],[Rodzaj zgłoszenia]]&gt;0,zgłoszenia[[#This Row],[Rodzaj zgłoszenia]]," ")</f>
        <v>budowa obiektu - art. 29 ust. 1</v>
      </c>
      <c r="D416" s="64" t="e">
        <f>IF(#REF!&gt;0,#REF!&amp;";
"&amp;#REF!," ")</f>
        <v>#REF!</v>
      </c>
      <c r="E416" s="69" t="e">
        <f>IF(zgłoszenia[BOŚ Znak sprawy]&gt;0,zgłoszenia[BOŚ Znak sprawy]&amp;"
( "&amp;#REF!&amp;" "&amp;"dni )"," ")</f>
        <v>#REF!</v>
      </c>
      <c r="F416" s="82">
        <f>IF(zgłoszenia[[#This Row],[Data wpływu wniosku]]&gt;0,zgłoszenia[[#This Row],[Data wpływu wniosku]]," ")</f>
        <v>42478</v>
      </c>
      <c r="G416" s="60">
        <f>IF(zgłoszenia[[#This Row],[Data zakończenia sprawy]]&gt;0,zgłoszenia[[#This Row],[Data zakończenia sprawy]]," ")</f>
        <v>42500</v>
      </c>
      <c r="H416" s="61" t="str">
        <f>IF(zgłoszenia[[#This Row],[Sposób zakończenia]]&gt;0,zgłoszenia[[#This Row],[Sposób zakończenia]]," ")</f>
        <v>brak sprzeciwu - zgłoszenie skuteczne</v>
      </c>
      <c r="I416" s="77" t="e">
        <f>IF(#REF!&gt;0,#REF!,"---")</f>
        <v>#REF!</v>
      </c>
    </row>
    <row r="417" spans="1:9" ht="30" x14ac:dyDescent="0.25">
      <c r="A417" s="68" t="str">
        <f>IF(zgłoszenia[[#This Row],[ID]]&gt;0,zgłoszenia[[#This Row],[Lp.]]&amp;" "&amp;zgłoszenia[[#This Row],[ID]]&amp;"
"&amp;zgłoszenia[[#This Row],[Nr kance- laryjny]]&amp;"/P/15","---")</f>
        <v>414 KŻ
6930/P/15</v>
      </c>
      <c r="B41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indyw. 
gm. Mielno; ob.Chłopy; dz. Nr 163/4</v>
      </c>
      <c r="C417" s="44" t="str">
        <f>IF(zgłoszenia[[#This Row],[Rodzaj zgłoszenia]]&gt;0,zgłoszenia[[#This Row],[Rodzaj zgłoszenia]]," ")</f>
        <v>budowa obiektu - art. 29 ust. 1</v>
      </c>
      <c r="D417" s="64" t="e">
        <f>IF(#REF!&gt;0,#REF!&amp;";
"&amp;#REF!," ")</f>
        <v>#REF!</v>
      </c>
      <c r="E417" s="69" t="e">
        <f>IF(zgłoszenia[BOŚ Znak sprawy]&gt;0,zgłoszenia[BOŚ Znak sprawy]&amp;"
( "&amp;#REF!&amp;" "&amp;"dni )"," ")</f>
        <v>#REF!</v>
      </c>
      <c r="F417" s="82">
        <f>IF(zgłoszenia[[#This Row],[Data wpływu wniosku]]&gt;0,zgłoszenia[[#This Row],[Data wpływu wniosku]]," ")</f>
        <v>42478</v>
      </c>
      <c r="G417" s="60">
        <f>IF(zgłoszenia[[#This Row],[Data zakończenia sprawy]]&gt;0,zgłoszenia[[#This Row],[Data zakończenia sprawy]]," ")</f>
        <v>42528</v>
      </c>
      <c r="H417" s="61" t="str">
        <f>IF(zgłoszenia[[#This Row],[Sposób zakończenia]]&gt;0,zgłoszenia[[#This Row],[Sposób zakończenia]]," ")</f>
        <v>brak sprzeciwu - zgłoszenie skuteczne</v>
      </c>
      <c r="I417" s="77" t="e">
        <f>IF(#REF!&gt;0,#REF!,"---")</f>
        <v>#REF!</v>
      </c>
    </row>
    <row r="418" spans="1:9" ht="30" x14ac:dyDescent="0.25">
      <c r="A418" s="68" t="str">
        <f>IF(zgłoszenia[[#This Row],[ID]]&gt;0,zgłoszenia[[#This Row],[Lp.]]&amp;" "&amp;zgłoszenia[[#This Row],[ID]]&amp;"
"&amp;zgłoszenia[[#This Row],[Nr kance- laryjny]]&amp;"/P/15","---")</f>
        <v>415 KŻ
6935/P/15</v>
      </c>
      <c r="B41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indywid. 
gm. Mielno; ob.Chłopy; dz. Nr 163/4</v>
      </c>
      <c r="C418" s="44" t="str">
        <f>IF(zgłoszenia[[#This Row],[Rodzaj zgłoszenia]]&gt;0,zgłoszenia[[#This Row],[Rodzaj zgłoszenia]]," ")</f>
        <v>budowa obiektu - art. 29 ust. 1</v>
      </c>
      <c r="D418" s="64" t="e">
        <f>IF(#REF!&gt;0,#REF!&amp;";
"&amp;#REF!," ")</f>
        <v>#REF!</v>
      </c>
      <c r="E418" s="69" t="e">
        <f>IF(zgłoszenia[BOŚ Znak sprawy]&gt;0,zgłoszenia[BOŚ Znak sprawy]&amp;"
( "&amp;#REF!&amp;" "&amp;"dni )"," ")</f>
        <v>#REF!</v>
      </c>
      <c r="F418" s="82">
        <f>IF(zgłoszenia[[#This Row],[Data wpływu wniosku]]&gt;0,zgłoszenia[[#This Row],[Data wpływu wniosku]]," ")</f>
        <v>42478</v>
      </c>
      <c r="G418" s="60">
        <f>IF(zgłoszenia[[#This Row],[Data zakończenia sprawy]]&gt;0,zgłoszenia[[#This Row],[Data zakończenia sprawy]]," ")</f>
        <v>42528</v>
      </c>
      <c r="H418" s="61" t="str">
        <f>IF(zgłoszenia[[#This Row],[Sposób zakończenia]]&gt;0,zgłoszenia[[#This Row],[Sposób zakończenia]]," ")</f>
        <v>brak sprzeciwu - zgłoszenie skuteczne</v>
      </c>
      <c r="I418" s="77" t="e">
        <f>IF(#REF!&gt;0,#REF!,"---")</f>
        <v>#REF!</v>
      </c>
    </row>
    <row r="419" spans="1:9" ht="30" x14ac:dyDescent="0.25">
      <c r="A419" s="68" t="str">
        <f>IF(zgłoszenia[[#This Row],[ID]]&gt;0,zgłoszenia[[#This Row],[Lp.]]&amp;" "&amp;zgłoszenia[[#This Row],[ID]]&amp;"
"&amp;zgłoszenia[[#This Row],[Nr kance- laryjny]]&amp;"/P/15","---")</f>
        <v>416 KŻ
6931/P/15</v>
      </c>
      <c r="B41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indyw. 
gm. Mielno; ob.Chłopy; dz. Nr 163/4</v>
      </c>
      <c r="C419" s="44" t="str">
        <f>IF(zgłoszenia[[#This Row],[Rodzaj zgłoszenia]]&gt;0,zgłoszenia[[#This Row],[Rodzaj zgłoszenia]]," ")</f>
        <v>budowa obiektu - art. 29 ust. 1</v>
      </c>
      <c r="D419" s="64" t="e">
        <f>IF(#REF!&gt;0,#REF!&amp;";
"&amp;#REF!," ")</f>
        <v>#REF!</v>
      </c>
      <c r="E419" s="69" t="e">
        <f>IF(zgłoszenia[BOŚ Znak sprawy]&gt;0,zgłoszenia[BOŚ Znak sprawy]&amp;"
( "&amp;#REF!&amp;" "&amp;"dni )"," ")</f>
        <v>#REF!</v>
      </c>
      <c r="F419" s="82">
        <f>IF(zgłoszenia[[#This Row],[Data wpływu wniosku]]&gt;0,zgłoszenia[[#This Row],[Data wpływu wniosku]]," ")</f>
        <v>42478</v>
      </c>
      <c r="G419" s="60">
        <f>IF(zgłoszenia[[#This Row],[Data zakończenia sprawy]]&gt;0,zgłoszenia[[#This Row],[Data zakończenia sprawy]]," ")</f>
        <v>42528</v>
      </c>
      <c r="H419" s="61" t="str">
        <f>IF(zgłoszenia[[#This Row],[Sposób zakończenia]]&gt;0,zgłoszenia[[#This Row],[Sposób zakończenia]]," ")</f>
        <v>brak sprzeciwu - zgłoszenie skuteczne</v>
      </c>
      <c r="I419" s="77" t="e">
        <f>IF(#REF!&gt;0,#REF!,"---")</f>
        <v>#REF!</v>
      </c>
    </row>
    <row r="420" spans="1:9" ht="30" x14ac:dyDescent="0.25">
      <c r="A420" s="68" t="str">
        <f>IF(zgłoszenia[[#This Row],[ID]]&gt;0,zgłoszenia[[#This Row],[Lp.]]&amp;" "&amp;zgłoszenia[[#This Row],[ID]]&amp;"
"&amp;zgłoszenia[[#This Row],[Nr kance- laryjny]]&amp;"/P/15","---")</f>
        <v>417 KŻ
6932/P/15</v>
      </c>
      <c r="B42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indyw. 
gm. Mielno; ob.Chłopy; dz. Nr 163/4</v>
      </c>
      <c r="C420" s="44" t="str">
        <f>IF(zgłoszenia[[#This Row],[Rodzaj zgłoszenia]]&gt;0,zgłoszenia[[#This Row],[Rodzaj zgłoszenia]]," ")</f>
        <v>budowa obiektu - art. 29 ust. 1</v>
      </c>
      <c r="D420" s="64" t="e">
        <f>IF(#REF!&gt;0,#REF!&amp;";
"&amp;#REF!," ")</f>
        <v>#REF!</v>
      </c>
      <c r="E420" s="69" t="e">
        <f>IF(zgłoszenia[BOŚ Znak sprawy]&gt;0,zgłoszenia[BOŚ Znak sprawy]&amp;"
( "&amp;#REF!&amp;" "&amp;"dni )"," ")</f>
        <v>#REF!</v>
      </c>
      <c r="F420" s="82">
        <f>IF(zgłoszenia[[#This Row],[Data wpływu wniosku]]&gt;0,zgłoszenia[[#This Row],[Data wpływu wniosku]]," ")</f>
        <v>42478</v>
      </c>
      <c r="G420" s="60">
        <f>IF(zgłoszenia[[#This Row],[Data zakończenia sprawy]]&gt;0,zgłoszenia[[#This Row],[Data zakończenia sprawy]]," ")</f>
        <v>42528</v>
      </c>
      <c r="H420" s="61" t="str">
        <f>IF(zgłoszenia[[#This Row],[Sposób zakończenia]]&gt;0,zgłoszenia[[#This Row],[Sposób zakończenia]]," ")</f>
        <v>brak sprzeciwu - zgłoszenie skuteczne</v>
      </c>
      <c r="I420" s="77" t="e">
        <f>IF(#REF!&gt;0,#REF!,"---")</f>
        <v>#REF!</v>
      </c>
    </row>
    <row r="421" spans="1:9" ht="30" x14ac:dyDescent="0.25">
      <c r="A421" s="68" t="str">
        <f>IF(zgłoszenia[[#This Row],[ID]]&gt;0,zgłoszenia[[#This Row],[Lp.]]&amp;" "&amp;zgłoszenia[[#This Row],[ID]]&amp;"
"&amp;zgłoszenia[[#This Row],[Nr kance- laryjny]]&amp;"/P/15","---")</f>
        <v>418 KŻ
6933/P/15</v>
      </c>
      <c r="B42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indyw. 
gm. Mielno; ob.Chłopy; dz. Nr 163/4</v>
      </c>
      <c r="C421" s="44" t="str">
        <f>IF(zgłoszenia[[#This Row],[Rodzaj zgłoszenia]]&gt;0,zgłoszenia[[#This Row],[Rodzaj zgłoszenia]]," ")</f>
        <v>budowa obiektu - art. 29 ust. 1</v>
      </c>
      <c r="D421" s="64" t="e">
        <f>IF(#REF!&gt;0,#REF!&amp;";
"&amp;#REF!," ")</f>
        <v>#REF!</v>
      </c>
      <c r="E421" s="69" t="e">
        <f>IF(zgłoszenia[BOŚ Znak sprawy]&gt;0,zgłoszenia[BOŚ Znak sprawy]&amp;"
( "&amp;#REF!&amp;" "&amp;"dni )"," ")</f>
        <v>#REF!</v>
      </c>
      <c r="F421" s="82">
        <f>IF(zgłoszenia[[#This Row],[Data wpływu wniosku]]&gt;0,zgłoszenia[[#This Row],[Data wpływu wniosku]]," ")</f>
        <v>42478</v>
      </c>
      <c r="G421" s="60">
        <f>IF(zgłoszenia[[#This Row],[Data zakończenia sprawy]]&gt;0,zgłoszenia[[#This Row],[Data zakończenia sprawy]]," ")</f>
        <v>42528</v>
      </c>
      <c r="H421" s="61" t="str">
        <f>IF(zgłoszenia[[#This Row],[Sposób zakończenia]]&gt;0,zgłoszenia[[#This Row],[Sposób zakończenia]]," ")</f>
        <v>brak sprzeciwu - zgłoszenie skuteczne</v>
      </c>
      <c r="I421" s="77" t="e">
        <f>IF(#REF!&gt;0,#REF!,"---")</f>
        <v>#REF!</v>
      </c>
    </row>
    <row r="422" spans="1:9" ht="30" x14ac:dyDescent="0.25">
      <c r="A422" s="68" t="str">
        <f>IF(zgłoszenia[[#This Row],[ID]]&gt;0,zgłoszenia[[#This Row],[Lp.]]&amp;" "&amp;zgłoszenia[[#This Row],[ID]]&amp;"
"&amp;zgłoszenia[[#This Row],[Nr kance- laryjny]]&amp;"/P/15","---")</f>
        <v>419 KŻ
6934/P/15</v>
      </c>
      <c r="B42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indyw. 
gm. Mielno; ob.Chłopy; dz. Nr 163/4</v>
      </c>
      <c r="C422" s="44" t="str">
        <f>IF(zgłoszenia[[#This Row],[Rodzaj zgłoszenia]]&gt;0,zgłoszenia[[#This Row],[Rodzaj zgłoszenia]]," ")</f>
        <v>budowa obiektu - art. 29 ust. 1</v>
      </c>
      <c r="D422" s="64" t="e">
        <f>IF(#REF!&gt;0,#REF!&amp;";
"&amp;#REF!," ")</f>
        <v>#REF!</v>
      </c>
      <c r="E422" s="69" t="e">
        <f>IF(zgłoszenia[BOŚ Znak sprawy]&gt;0,zgłoszenia[BOŚ Znak sprawy]&amp;"
( "&amp;#REF!&amp;" "&amp;"dni )"," ")</f>
        <v>#REF!</v>
      </c>
      <c r="F422" s="82">
        <f>IF(zgłoszenia[[#This Row],[Data wpływu wniosku]]&gt;0,zgłoszenia[[#This Row],[Data wpływu wniosku]]," ")</f>
        <v>42478</v>
      </c>
      <c r="G422" s="60">
        <f>IF(zgłoszenia[[#This Row],[Data zakończenia sprawy]]&gt;0,zgłoszenia[[#This Row],[Data zakończenia sprawy]]," ")</f>
        <v>42528</v>
      </c>
      <c r="H422" s="61" t="str">
        <f>IF(zgłoszenia[[#This Row],[Sposób zakończenia]]&gt;0,zgłoszenia[[#This Row],[Sposób zakończenia]]," ")</f>
        <v>brak sprzeciwu - zgłoszenie skuteczne</v>
      </c>
      <c r="I422" s="77" t="e">
        <f>IF(#REF!&gt;0,#REF!,"---")</f>
        <v>#REF!</v>
      </c>
    </row>
    <row r="423" spans="1:9" ht="45" x14ac:dyDescent="0.25">
      <c r="A423" s="68" t="str">
        <f>IF(zgłoszenia[[#This Row],[ID]]&gt;0,zgłoszenia[[#This Row],[Lp.]]&amp;" "&amp;zgłoszenia[[#This Row],[ID]]&amp;"
"&amp;zgłoszenia[[#This Row],[Nr kance- laryjny]]&amp;"/P/15","---")</f>
        <v>420 AP
7039/P/15</v>
      </c>
      <c r="B42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prace remontowe 
gm. Mielno; ob.Mielno; dz. Nr 902</v>
      </c>
      <c r="C423" s="44" t="str">
        <f>IF(zgłoszenia[[#This Row],[Rodzaj zgłoszenia]]&gt;0,zgłoszenia[[#This Row],[Rodzaj zgłoszenia]]," ")</f>
        <v>roboty budowlane - art. 29 ust. 2</v>
      </c>
      <c r="D423" s="64" t="e">
        <f>IF(#REF!&gt;0,#REF!&amp;";
"&amp;#REF!," ")</f>
        <v>#REF!</v>
      </c>
      <c r="E423" s="69" t="e">
        <f>IF(zgłoszenia[BOŚ Znak sprawy]&gt;0,zgłoszenia[BOŚ Znak sprawy]&amp;"
( "&amp;#REF!&amp;" "&amp;"dni )"," ")</f>
        <v>#REF!</v>
      </c>
      <c r="F423" s="82">
        <f>IF(zgłoszenia[[#This Row],[Data wpływu wniosku]]&gt;0,zgłoszenia[[#This Row],[Data wpływu wniosku]]," ")</f>
        <v>42479</v>
      </c>
      <c r="G423" s="60">
        <f>IF(zgłoszenia[[#This Row],[Data zakończenia sprawy]]&gt;0,zgłoszenia[[#This Row],[Data zakończenia sprawy]]," ")</f>
        <v>42500</v>
      </c>
      <c r="H423" s="61" t="str">
        <f>IF(zgłoszenia[[#This Row],[Sposób zakończenia]]&gt;0,zgłoszenia[[#This Row],[Sposób zakończenia]]," ")</f>
        <v>brak sprzeciwu - zgłoszenie skuteczne</v>
      </c>
      <c r="I423" s="77" t="e">
        <f>IF(#REF!&gt;0,#REF!,"---")</f>
        <v>#REF!</v>
      </c>
    </row>
    <row r="424" spans="1:9" ht="30" x14ac:dyDescent="0.25">
      <c r="A424" s="68" t="str">
        <f>IF(zgłoszenia[[#This Row],[ID]]&gt;0,zgłoszenia[[#This Row],[Lp.]]&amp;" "&amp;zgłoszenia[[#This Row],[ID]]&amp;"
"&amp;zgłoszenia[[#This Row],[Nr kance- laryjny]]&amp;"/P/15","---")</f>
        <v>421 SR
7085/P/15</v>
      </c>
      <c r="B42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ob.Mielenko; dz. Nr 71/1</v>
      </c>
      <c r="C424" s="44" t="str">
        <f>IF(zgłoszenia[[#This Row],[Rodzaj zgłoszenia]]&gt;0,zgłoszenia[[#This Row],[Rodzaj zgłoszenia]]," ")</f>
        <v>budowa obiektu - art. 29 ust. 1</v>
      </c>
      <c r="D424" s="64" t="e">
        <f>IF(#REF!&gt;0,#REF!&amp;";
"&amp;#REF!," ")</f>
        <v>#REF!</v>
      </c>
      <c r="E424" s="69" t="e">
        <f>IF(zgłoszenia[BOŚ Znak sprawy]&gt;0,zgłoszenia[BOŚ Znak sprawy]&amp;"
( "&amp;#REF!&amp;" "&amp;"dni )"," ")</f>
        <v>#REF!</v>
      </c>
      <c r="F424" s="82">
        <f>IF(zgłoszenia[[#This Row],[Data wpływu wniosku]]&gt;0,zgłoszenia[[#This Row],[Data wpływu wniosku]]," ")</f>
        <v>42479</v>
      </c>
      <c r="G424" s="60">
        <f>IF(zgłoszenia[[#This Row],[Data zakończenia sprawy]]&gt;0,zgłoszenia[[#This Row],[Data zakończenia sprawy]]," ")</f>
        <v>42496</v>
      </c>
      <c r="H424" s="61" t="str">
        <f>IF(zgłoszenia[[#This Row],[Sposób zakończenia]]&gt;0,zgłoszenia[[#This Row],[Sposób zakończenia]]," ")</f>
        <v>brak sprzeciwu - zgłoszenie skuteczne</v>
      </c>
      <c r="I424" s="77" t="e">
        <f>IF(#REF!&gt;0,#REF!,"---")</f>
        <v>#REF!</v>
      </c>
    </row>
    <row r="425" spans="1:9" ht="30" x14ac:dyDescent="0.25">
      <c r="A425" s="68" t="str">
        <f>IF(zgłoszenia[[#This Row],[ID]]&gt;0,zgłoszenia[[#This Row],[Lp.]]&amp;" "&amp;zgłoszenia[[#This Row],[ID]]&amp;"
"&amp;zgłoszenia[[#This Row],[Nr kance- laryjny]]&amp;"/P/15","---")</f>
        <v>422 MS
7077/P/15</v>
      </c>
      <c r="B42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domek drewniany 
gm. Będzino; ob.Będzinko; dz. Nr 91/10</v>
      </c>
      <c r="C425" s="44" t="str">
        <f>IF(zgłoszenia[[#This Row],[Rodzaj zgłoszenia]]&gt;0,zgłoszenia[[#This Row],[Rodzaj zgłoszenia]]," ")</f>
        <v>budowa obiektu - art. 29 ust. 1</v>
      </c>
      <c r="D425" s="64" t="e">
        <f>IF(#REF!&gt;0,#REF!&amp;";
"&amp;#REF!," ")</f>
        <v>#REF!</v>
      </c>
      <c r="E425" s="69" t="e">
        <f>IF(zgłoszenia[BOŚ Znak sprawy]&gt;0,zgłoszenia[BOŚ Znak sprawy]&amp;"
( "&amp;#REF!&amp;" "&amp;"dni )"," ")</f>
        <v>#REF!</v>
      </c>
      <c r="F425" s="82">
        <f>IF(zgłoszenia[[#This Row],[Data wpływu wniosku]]&gt;0,zgłoszenia[[#This Row],[Data wpływu wniosku]]," ")</f>
        <v>42479</v>
      </c>
      <c r="G425" s="60">
        <f>IF(zgłoszenia[[#This Row],[Data zakończenia sprawy]]&gt;0,zgłoszenia[[#This Row],[Data zakończenia sprawy]]," ")</f>
        <v>42506</v>
      </c>
      <c r="H425" s="61" t="str">
        <f>IF(zgłoszenia[[#This Row],[Sposób zakończenia]]&gt;0,zgłoszenia[[#This Row],[Sposób zakończenia]]," ")</f>
        <v>brak sprzeciwu - zgłoszenie skuteczne</v>
      </c>
      <c r="I425" s="77" t="e">
        <f>IF(#REF!&gt;0,#REF!,"---")</f>
        <v>#REF!</v>
      </c>
    </row>
    <row r="426" spans="1:9" ht="30" x14ac:dyDescent="0.25">
      <c r="A426" s="68" t="str">
        <f>IF(zgłoszenia[[#This Row],[ID]]&gt;0,zgłoszenia[[#This Row],[Lp.]]&amp;" "&amp;zgłoszenia[[#This Row],[ID]]&amp;"
"&amp;zgłoszenia[[#This Row],[Nr kance- laryjny]]&amp;"/P/15","---")</f>
        <v>423 AP
7079/P/15</v>
      </c>
      <c r="B42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ob.Łazy; dz. Nr 115</v>
      </c>
      <c r="C426" s="44" t="str">
        <f>IF(zgłoszenia[[#This Row],[Rodzaj zgłoszenia]]&gt;0,zgłoszenia[[#This Row],[Rodzaj zgłoszenia]]," ")</f>
        <v>jednorodzinne art.29 ust.1 pkt 1a</v>
      </c>
      <c r="D426" s="64" t="e">
        <f>IF(#REF!&gt;0,#REF!&amp;";
"&amp;#REF!," ")</f>
        <v>#REF!</v>
      </c>
      <c r="E426" s="69" t="e">
        <f>IF(zgłoszenia[BOŚ Znak sprawy]&gt;0,zgłoszenia[BOŚ Znak sprawy]&amp;"
( "&amp;#REF!&amp;" "&amp;"dni )"," ")</f>
        <v>#REF!</v>
      </c>
      <c r="F426" s="82">
        <f>IF(zgłoszenia[[#This Row],[Data wpływu wniosku]]&gt;0,zgłoszenia[[#This Row],[Data wpływu wniosku]]," ")</f>
        <v>42479</v>
      </c>
      <c r="G426" s="60">
        <f>IF(zgłoszenia[[#This Row],[Data zakończenia sprawy]]&gt;0,zgłoszenia[[#This Row],[Data zakończenia sprawy]]," ")</f>
        <v>42495</v>
      </c>
      <c r="H426" s="61" t="str">
        <f>IF(zgłoszenia[[#This Row],[Sposób zakończenia]]&gt;0,zgłoszenia[[#This Row],[Sposób zakończenia]]," ")</f>
        <v>decyzja umorzenie</v>
      </c>
      <c r="I426" s="77" t="e">
        <f>IF(#REF!&gt;0,#REF!,"---")</f>
        <v>#REF!</v>
      </c>
    </row>
    <row r="427" spans="1:9" ht="30" x14ac:dyDescent="0.25">
      <c r="A427" s="68" t="str">
        <f>IF(zgłoszenia[[#This Row],[ID]]&gt;0,zgłoszenia[[#This Row],[Lp.]]&amp;" "&amp;zgłoszenia[[#This Row],[ID]]&amp;"
"&amp;zgłoszenia[[#This Row],[Nr kance- laryjny]]&amp;"/P/15","---")</f>
        <v>424 SR
7088/P/15</v>
      </c>
      <c r="B42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Manowo; ob.Manowo; dz. Nr 267/1</v>
      </c>
      <c r="C427" s="44" t="str">
        <f>IF(zgłoszenia[[#This Row],[Rodzaj zgłoszenia]]&gt;0,zgłoszenia[[#This Row],[Rodzaj zgłoszenia]]," ")</f>
        <v>budowa obiektu - art. 29 ust. 1</v>
      </c>
      <c r="D427" s="64" t="e">
        <f>IF(#REF!&gt;0,#REF!&amp;";
"&amp;#REF!," ")</f>
        <v>#REF!</v>
      </c>
      <c r="E427" s="69" t="e">
        <f>IF(zgłoszenia[BOŚ Znak sprawy]&gt;0,zgłoszenia[BOŚ Znak sprawy]&amp;"
( "&amp;#REF!&amp;" "&amp;"dni )"," ")</f>
        <v>#REF!</v>
      </c>
      <c r="F427" s="82">
        <f>IF(zgłoszenia[[#This Row],[Data wpływu wniosku]]&gt;0,zgłoszenia[[#This Row],[Data wpływu wniosku]]," ")</f>
        <v>42479</v>
      </c>
      <c r="G427" s="60">
        <f>IF(zgłoszenia[[#This Row],[Data zakończenia sprawy]]&gt;0,zgłoszenia[[#This Row],[Data zakończenia sprawy]]," ")</f>
        <v>42507</v>
      </c>
      <c r="H427" s="61" t="str">
        <f>IF(zgłoszenia[[#This Row],[Sposób zakończenia]]&gt;0,zgłoszenia[[#This Row],[Sposób zakończenia]]," ")</f>
        <v>brak sprzeciwu - zgłoszenie skuteczne</v>
      </c>
      <c r="I427" s="77" t="e">
        <f>IF(#REF!&gt;0,#REF!,"---")</f>
        <v>#REF!</v>
      </c>
    </row>
    <row r="428" spans="1:9" ht="30" x14ac:dyDescent="0.25">
      <c r="A428" s="68" t="str">
        <f>IF(zgłoszenia[[#This Row],[ID]]&gt;0,zgłoszenia[[#This Row],[Lp.]]&amp;" "&amp;zgłoszenia[[#This Row],[ID]]&amp;"
"&amp;zgłoszenia[[#This Row],[Nr kance- laryjny]]&amp;"/P/15","---")</f>
        <v>425 AŁ
7054/P/15</v>
      </c>
      <c r="B42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dla samochodów osobowych 
gm. Sianów; ob.Sowno; dz. Nr 8/10</v>
      </c>
      <c r="C428" s="44" t="str">
        <f>IF(zgłoszenia[[#This Row],[Rodzaj zgłoszenia]]&gt;0,zgłoszenia[[#This Row],[Rodzaj zgłoszenia]]," ")</f>
        <v>budowa obiektu - art. 29 ust. 1</v>
      </c>
      <c r="D428" s="64" t="e">
        <f>IF(#REF!&gt;0,#REF!&amp;";
"&amp;#REF!," ")</f>
        <v>#REF!</v>
      </c>
      <c r="E428" s="69" t="e">
        <f>IF(zgłoszenia[BOŚ Znak sprawy]&gt;0,zgłoszenia[BOŚ Znak sprawy]&amp;"
( "&amp;#REF!&amp;" "&amp;"dni )"," ")</f>
        <v>#REF!</v>
      </c>
      <c r="F428" s="82">
        <f>IF(zgłoszenia[[#This Row],[Data wpływu wniosku]]&gt;0,zgłoszenia[[#This Row],[Data wpływu wniosku]]," ")</f>
        <v>42479</v>
      </c>
      <c r="G428" s="60">
        <f>IF(zgłoszenia[[#This Row],[Data zakończenia sprawy]]&gt;0,zgłoszenia[[#This Row],[Data zakończenia sprawy]]," ")</f>
        <v>42514</v>
      </c>
      <c r="H428" s="61" t="str">
        <f>IF(zgłoszenia[[#This Row],[Sposób zakończenia]]&gt;0,zgłoszenia[[#This Row],[Sposób zakończenia]]," ")</f>
        <v>brak sprzeciwu - zgłoszenie skuteczne</v>
      </c>
      <c r="I428" s="77" t="e">
        <f>IF(#REF!&gt;0,#REF!,"---")</f>
        <v>#REF!</v>
      </c>
    </row>
    <row r="429" spans="1:9" ht="45" x14ac:dyDescent="0.25">
      <c r="A429" s="68" t="str">
        <f>IF(zgłoszenia[[#This Row],[ID]]&gt;0,zgłoszenia[[#This Row],[Lp.]]&amp;" "&amp;zgłoszenia[[#This Row],[ID]]&amp;"
"&amp;zgłoszenia[[#This Row],[Nr kance- laryjny]]&amp;"/P/15","---")</f>
        <v>426 KŻ
7049/P/15</v>
      </c>
      <c r="B42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pawilon handlowy tymczasowy  
gm. Mielno; ob.Unieście; dz. Nr 820/2</v>
      </c>
      <c r="C429" s="44" t="str">
        <f>IF(zgłoszenia[[#This Row],[Rodzaj zgłoszenia]]&gt;0,zgłoszenia[[#This Row],[Rodzaj zgłoszenia]]," ")</f>
        <v>tymczasowy obiekt - art. 29 ust. 1, pkt 12</v>
      </c>
      <c r="D429" s="64" t="e">
        <f>IF(#REF!&gt;0,#REF!&amp;";
"&amp;#REF!," ")</f>
        <v>#REF!</v>
      </c>
      <c r="E429" s="69" t="e">
        <f>IF(zgłoszenia[BOŚ Znak sprawy]&gt;0,zgłoszenia[BOŚ Znak sprawy]&amp;"
( "&amp;#REF!&amp;" "&amp;"dni )"," ")</f>
        <v>#REF!</v>
      </c>
      <c r="F429" s="82">
        <f>IF(zgłoszenia[[#This Row],[Data wpływu wniosku]]&gt;0,zgłoszenia[[#This Row],[Data wpływu wniosku]]," ")</f>
        <v>42479</v>
      </c>
      <c r="G429" s="60">
        <f>IF(zgłoszenia[[#This Row],[Data zakończenia sprawy]]&gt;0,zgłoszenia[[#This Row],[Data zakończenia sprawy]]," ")</f>
        <v>42517</v>
      </c>
      <c r="H429" s="61" t="str">
        <f>IF(zgłoszenia[[#This Row],[Sposób zakończenia]]&gt;0,zgłoszenia[[#This Row],[Sposób zakończenia]]," ")</f>
        <v>brak sprzeciwu - zgłoszenie skuteczne</v>
      </c>
      <c r="I429" s="77" t="e">
        <f>IF(#REF!&gt;0,#REF!,"---")</f>
        <v>#REF!</v>
      </c>
    </row>
    <row r="430" spans="1:9" ht="45" x14ac:dyDescent="0.25">
      <c r="A430" s="68" t="str">
        <f>IF(zgłoszenia[[#This Row],[ID]]&gt;0,zgłoszenia[[#This Row],[Lp.]]&amp;" "&amp;zgłoszenia[[#This Row],[ID]]&amp;"
"&amp;zgłoszenia[[#This Row],[Nr kance- laryjny]]&amp;"/P/15","---")</f>
        <v>427 KŻ
7050/P/15</v>
      </c>
      <c r="B43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 
gm. Mielno; ob.Mielno; dz. Nr 920/3</v>
      </c>
      <c r="C430" s="44" t="str">
        <f>IF(zgłoszenia[[#This Row],[Rodzaj zgłoszenia]]&gt;0,zgłoszenia[[#This Row],[Rodzaj zgłoszenia]]," ")</f>
        <v>tymczasowy obiekt - art. 29 ust. 1, pkt 12</v>
      </c>
      <c r="D430" s="64" t="e">
        <f>IF(#REF!&gt;0,#REF!&amp;";
"&amp;#REF!," ")</f>
        <v>#REF!</v>
      </c>
      <c r="E430" s="69" t="e">
        <f>IF(zgłoszenia[BOŚ Znak sprawy]&gt;0,zgłoszenia[BOŚ Znak sprawy]&amp;"
( "&amp;#REF!&amp;" "&amp;"dni )"," ")</f>
        <v>#REF!</v>
      </c>
      <c r="F430" s="82">
        <f>IF(zgłoszenia[[#This Row],[Data wpływu wniosku]]&gt;0,zgłoszenia[[#This Row],[Data wpływu wniosku]]," ")</f>
        <v>42479</v>
      </c>
      <c r="G430" s="60">
        <f>IF(zgłoszenia[[#This Row],[Data zakończenia sprawy]]&gt;0,zgłoszenia[[#This Row],[Data zakończenia sprawy]]," ")</f>
        <v>42495</v>
      </c>
      <c r="H430" s="61" t="str">
        <f>IF(zgłoszenia[[#This Row],[Sposób zakończenia]]&gt;0,zgłoszenia[[#This Row],[Sposób zakończenia]]," ")</f>
        <v>brak sprzeciwu - zgłoszenie skuteczne</v>
      </c>
      <c r="I430" s="77" t="e">
        <f>IF(#REF!&gt;0,#REF!,"---")</f>
        <v>#REF!</v>
      </c>
    </row>
    <row r="431" spans="1:9" ht="45" x14ac:dyDescent="0.25">
      <c r="A431" s="68" t="str">
        <f>IF(zgłoszenia[[#This Row],[ID]]&gt;0,zgłoszenia[[#This Row],[Lp.]]&amp;" "&amp;zgłoszenia[[#This Row],[ID]]&amp;"
"&amp;zgłoszenia[[#This Row],[Nr kance- laryjny]]&amp;"/P/15","---")</f>
        <v>428 MS
7078/P/15</v>
      </c>
      <c r="B43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budynku letniskowego na mieszkalny jednorodzinny 
gm. Mielno; ob.Mielenko; dz. Nr 101/22</v>
      </c>
      <c r="C431" s="44" t="str">
        <f>IF(zgłoszenia[[#This Row],[Rodzaj zgłoszenia]]&gt;0,zgłoszenia[[#This Row],[Rodzaj zgłoszenia]]," ")</f>
        <v>zmiana sposobu użytkowania - atr. 71</v>
      </c>
      <c r="D431" s="64" t="e">
        <f>IF(#REF!&gt;0,#REF!&amp;";
"&amp;#REF!," ")</f>
        <v>#REF!</v>
      </c>
      <c r="E431" s="69" t="e">
        <f>IF(zgłoszenia[BOŚ Znak sprawy]&gt;0,zgłoszenia[BOŚ Znak sprawy]&amp;"
( "&amp;#REF!&amp;" "&amp;"dni )"," ")</f>
        <v>#REF!</v>
      </c>
      <c r="F431" s="82">
        <f>IF(zgłoszenia[[#This Row],[Data wpływu wniosku]]&gt;0,zgłoszenia[[#This Row],[Data wpływu wniosku]]," ")</f>
        <v>42479</v>
      </c>
      <c r="G431" s="60">
        <f>IF(zgłoszenia[[#This Row],[Data zakończenia sprawy]]&gt;0,zgłoszenia[[#This Row],[Data zakończenia sprawy]]," ")</f>
        <v>42507</v>
      </c>
      <c r="H431" s="61" t="str">
        <f>IF(zgłoszenia[[#This Row],[Sposób zakończenia]]&gt;0,zgłoszenia[[#This Row],[Sposób zakończenia]]," ")</f>
        <v>brak sprzeciwu - zgłoszenie skuteczne</v>
      </c>
      <c r="I431" s="77" t="e">
        <f>IF(#REF!&gt;0,#REF!,"---")</f>
        <v>#REF!</v>
      </c>
    </row>
    <row r="432" spans="1:9" ht="45" x14ac:dyDescent="0.25">
      <c r="A432" s="68" t="str">
        <f>IF(zgłoszenia[[#This Row],[ID]]&gt;0,zgłoszenia[[#This Row],[Lp.]]&amp;" "&amp;zgłoszenia[[#This Row],[ID]]&amp;"
"&amp;zgłoszenia[[#This Row],[Nr kance- laryjny]]&amp;"/P/15","---")</f>
        <v>429 SR
7040/P/15</v>
      </c>
      <c r="B43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przyłączy wod.kan 
gm. Manowo; ob.Bonin; dz. Nr 401/51, 401/35, 22/15</v>
      </c>
      <c r="C432" s="44" t="str">
        <f>IF(zgłoszenia[[#This Row],[Rodzaj zgłoszenia]]&gt;0,zgłoszenia[[#This Row],[Rodzaj zgłoszenia]]," ")</f>
        <v>budowa obiektu - art. 29 ust. 1</v>
      </c>
      <c r="D432" s="64" t="e">
        <f>IF(#REF!&gt;0,#REF!&amp;";
"&amp;#REF!," ")</f>
        <v>#REF!</v>
      </c>
      <c r="E432" s="69" t="e">
        <f>IF(zgłoszenia[BOŚ Znak sprawy]&gt;0,zgłoszenia[BOŚ Znak sprawy]&amp;"
( "&amp;#REF!&amp;" "&amp;"dni )"," ")</f>
        <v>#REF!</v>
      </c>
      <c r="F432" s="82">
        <f>IF(zgłoszenia[[#This Row],[Data wpływu wniosku]]&gt;0,zgłoszenia[[#This Row],[Data wpływu wniosku]]," ")</f>
        <v>42479</v>
      </c>
      <c r="G432" s="60">
        <f>IF(zgłoszenia[[#This Row],[Data zakończenia sprawy]]&gt;0,zgłoszenia[[#This Row],[Data zakończenia sprawy]]," ")</f>
        <v>42496</v>
      </c>
      <c r="H432" s="61" t="str">
        <f>IF(zgłoszenia[[#This Row],[Sposób zakończenia]]&gt;0,zgłoszenia[[#This Row],[Sposób zakończenia]]," ")</f>
        <v>brak sprzeciwu - zgłoszenie skuteczne</v>
      </c>
      <c r="I432" s="77" t="e">
        <f>IF(#REF!&gt;0,#REF!,"---")</f>
        <v>#REF!</v>
      </c>
    </row>
    <row r="433" spans="1:9" ht="45" x14ac:dyDescent="0.25">
      <c r="A433" s="68" t="str">
        <f>IF(zgłoszenia[[#This Row],[ID]]&gt;0,zgłoszenia[[#This Row],[Lp.]]&amp;" "&amp;zgłoszenia[[#This Row],[ID]]&amp;"
"&amp;zgłoszenia[[#This Row],[Nr kance- laryjny]]&amp;"/P/15","---")</f>
        <v>430 SR
7103/P/15</v>
      </c>
      <c r="B43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4 
gm. Mielno; ob.Chłopy; dz. Nr 163/5</v>
      </c>
      <c r="C433" s="44" t="str">
        <f>IF(zgłoszenia[[#This Row],[Rodzaj zgłoszenia]]&gt;0,zgłoszenia[[#This Row],[Rodzaj zgłoszenia]]," ")</f>
        <v>budowa obiektu - art. 29 ust. 1</v>
      </c>
      <c r="D433" s="64" t="e">
        <f>IF(#REF!&gt;0,#REF!&amp;";
"&amp;#REF!," ")</f>
        <v>#REF!</v>
      </c>
      <c r="E433" s="69" t="e">
        <f>IF(zgłoszenia[BOŚ Znak sprawy]&gt;0,zgłoszenia[BOŚ Znak sprawy]&amp;"
( "&amp;#REF!&amp;" "&amp;"dni )"," ")</f>
        <v>#REF!</v>
      </c>
      <c r="F433" s="82">
        <f>IF(zgłoszenia[[#This Row],[Data wpływu wniosku]]&gt;0,zgłoszenia[[#This Row],[Data wpływu wniosku]]," ")</f>
        <v>42479</v>
      </c>
      <c r="G433" s="60">
        <f>IF(zgłoszenia[[#This Row],[Data zakończenia sprawy]]&gt;0,zgłoszenia[[#This Row],[Data zakończenia sprawy]]," ")</f>
        <v>42545</v>
      </c>
      <c r="H433" s="61" t="str">
        <f>IF(zgłoszenia[[#This Row],[Sposób zakończenia]]&gt;0,zgłoszenia[[#This Row],[Sposób zakończenia]]," ")</f>
        <v>brak sprzeciwu - zgłoszenie skuteczne</v>
      </c>
      <c r="I433" s="77" t="e">
        <f>IF(#REF!&gt;0,#REF!,"---")</f>
        <v>#REF!</v>
      </c>
    </row>
    <row r="434" spans="1:9" ht="45" x14ac:dyDescent="0.25">
      <c r="A434" s="68" t="str">
        <f>IF(zgłoszenia[[#This Row],[ID]]&gt;0,zgłoszenia[[#This Row],[Lp.]]&amp;" "&amp;zgłoszenia[[#This Row],[ID]]&amp;"
"&amp;zgłoszenia[[#This Row],[Nr kance- laryjny]]&amp;"/P/15","---")</f>
        <v>431 SR
7095/P/15</v>
      </c>
      <c r="B43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1 
gm. Mielno; ob.Chłopy; dz. Nr 163/1</v>
      </c>
      <c r="C434" s="44" t="str">
        <f>IF(zgłoszenia[[#This Row],[Rodzaj zgłoszenia]]&gt;0,zgłoszenia[[#This Row],[Rodzaj zgłoszenia]]," ")</f>
        <v>budowa obiektu - art. 29 ust. 1</v>
      </c>
      <c r="D434" s="64" t="e">
        <f>IF(#REF!&gt;0,#REF!&amp;";
"&amp;#REF!," ")</f>
        <v>#REF!</v>
      </c>
      <c r="E434" s="69" t="e">
        <f>IF(zgłoszenia[BOŚ Znak sprawy]&gt;0,zgłoszenia[BOŚ Znak sprawy]&amp;"
( "&amp;#REF!&amp;" "&amp;"dni )"," ")</f>
        <v>#REF!</v>
      </c>
      <c r="F434" s="82">
        <f>IF(zgłoszenia[[#This Row],[Data wpływu wniosku]]&gt;0,zgłoszenia[[#This Row],[Data wpływu wniosku]]," ")</f>
        <v>42479</v>
      </c>
      <c r="G434" s="60">
        <f>IF(zgłoszenia[[#This Row],[Data zakończenia sprawy]]&gt;0,zgłoszenia[[#This Row],[Data zakończenia sprawy]]," ")</f>
        <v>42544</v>
      </c>
      <c r="H434" s="61" t="str">
        <f>IF(zgłoszenia[[#This Row],[Sposób zakończenia]]&gt;0,zgłoszenia[[#This Row],[Sposób zakończenia]]," ")</f>
        <v>brak sprzeciwu - zgłoszenie skuteczne</v>
      </c>
      <c r="I434" s="77" t="e">
        <f>IF(#REF!&gt;0,#REF!,"---")</f>
        <v>#REF!</v>
      </c>
    </row>
    <row r="435" spans="1:9" ht="45" x14ac:dyDescent="0.25">
      <c r="A435" s="68" t="str">
        <f>IF(zgłoszenia[[#This Row],[ID]]&gt;0,zgłoszenia[[#This Row],[Lp.]]&amp;" "&amp;zgłoszenia[[#This Row],[ID]]&amp;"
"&amp;zgłoszenia[[#This Row],[Nr kance- laryjny]]&amp;"/P/15","---")</f>
        <v>432 SR
7094/P/15</v>
      </c>
      <c r="B43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2 
gm. Mielno; ob.Chłopy; dz. Nr 163/1</v>
      </c>
      <c r="C435" s="44" t="str">
        <f>IF(zgłoszenia[[#This Row],[Rodzaj zgłoszenia]]&gt;0,zgłoszenia[[#This Row],[Rodzaj zgłoszenia]]," ")</f>
        <v>budowa obiektu - art. 29 ust. 1</v>
      </c>
      <c r="D435" s="64" t="e">
        <f>IF(#REF!&gt;0,#REF!&amp;";
"&amp;#REF!," ")</f>
        <v>#REF!</v>
      </c>
      <c r="E435" s="69" t="e">
        <f>IF(zgłoszenia[BOŚ Znak sprawy]&gt;0,zgłoszenia[BOŚ Znak sprawy]&amp;"
( "&amp;#REF!&amp;" "&amp;"dni )"," ")</f>
        <v>#REF!</v>
      </c>
      <c r="F435" s="82">
        <f>IF(zgłoszenia[[#This Row],[Data wpływu wniosku]]&gt;0,zgłoszenia[[#This Row],[Data wpływu wniosku]]," ")</f>
        <v>42479</v>
      </c>
      <c r="G435" s="60">
        <f>IF(zgłoszenia[[#This Row],[Data zakończenia sprawy]]&gt;0,zgłoszenia[[#This Row],[Data zakończenia sprawy]]," ")</f>
        <v>42544</v>
      </c>
      <c r="H435" s="61" t="str">
        <f>IF(zgłoszenia[[#This Row],[Sposób zakończenia]]&gt;0,zgłoszenia[[#This Row],[Sposób zakończenia]]," ")</f>
        <v>brak sprzeciwu - zgłoszenie skuteczne</v>
      </c>
      <c r="I435" s="77" t="e">
        <f>IF(#REF!&gt;0,#REF!,"---")</f>
        <v>#REF!</v>
      </c>
    </row>
    <row r="436" spans="1:9" ht="45" x14ac:dyDescent="0.25">
      <c r="A436" s="68" t="str">
        <f>IF(zgłoszenia[[#This Row],[ID]]&gt;0,zgłoszenia[[#This Row],[Lp.]]&amp;" "&amp;zgłoszenia[[#This Row],[ID]]&amp;"
"&amp;zgłoszenia[[#This Row],[Nr kance- laryjny]]&amp;"/P/15","---")</f>
        <v>433 SR
7093/P/15</v>
      </c>
      <c r="B43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3 
gm. Mielno; ob.Chłopy; dz. Nr 163/1</v>
      </c>
      <c r="C436" s="44" t="str">
        <f>IF(zgłoszenia[[#This Row],[Rodzaj zgłoszenia]]&gt;0,zgłoszenia[[#This Row],[Rodzaj zgłoszenia]]," ")</f>
        <v>budowa obiektu - art. 29 ust. 1</v>
      </c>
      <c r="D436" s="64" t="e">
        <f>IF(#REF!&gt;0,#REF!&amp;";
"&amp;#REF!," ")</f>
        <v>#REF!</v>
      </c>
      <c r="E436" s="69" t="e">
        <f>IF(zgłoszenia[BOŚ Znak sprawy]&gt;0,zgłoszenia[BOŚ Znak sprawy]&amp;"
( "&amp;#REF!&amp;" "&amp;"dni )"," ")</f>
        <v>#REF!</v>
      </c>
      <c r="F436" s="82">
        <f>IF(zgłoszenia[[#This Row],[Data wpływu wniosku]]&gt;0,zgłoszenia[[#This Row],[Data wpływu wniosku]]," ")</f>
        <v>42479</v>
      </c>
      <c r="G436" s="60">
        <f>IF(zgłoszenia[[#This Row],[Data zakończenia sprawy]]&gt;0,zgłoszenia[[#This Row],[Data zakończenia sprawy]]," ")</f>
        <v>42544</v>
      </c>
      <c r="H436" s="61" t="str">
        <f>IF(zgłoszenia[[#This Row],[Sposób zakończenia]]&gt;0,zgłoszenia[[#This Row],[Sposób zakończenia]]," ")</f>
        <v>brak sprzeciwu - zgłoszenie skuteczne</v>
      </c>
      <c r="I436" s="77" t="e">
        <f>IF(#REF!&gt;0,#REF!,"---")</f>
        <v>#REF!</v>
      </c>
    </row>
    <row r="437" spans="1:9" ht="45" x14ac:dyDescent="0.25">
      <c r="A437" s="68" t="str">
        <f>IF(zgłoszenia[[#This Row],[ID]]&gt;0,zgłoszenia[[#This Row],[Lp.]]&amp;" "&amp;zgłoszenia[[#This Row],[ID]]&amp;"
"&amp;zgłoszenia[[#This Row],[Nr kance- laryjny]]&amp;"/P/15","---")</f>
        <v>434 SR
7092/P/15</v>
      </c>
      <c r="B43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4 
gm. Mielno; ob.Chłopy; dz. Nr 163/1</v>
      </c>
      <c r="C437" s="44" t="str">
        <f>IF(zgłoszenia[[#This Row],[Rodzaj zgłoszenia]]&gt;0,zgłoszenia[[#This Row],[Rodzaj zgłoszenia]]," ")</f>
        <v>budowa obiektu - art. 29 ust. 1</v>
      </c>
      <c r="D437" s="64" t="e">
        <f>IF(#REF!&gt;0,#REF!&amp;";
"&amp;#REF!," ")</f>
        <v>#REF!</v>
      </c>
      <c r="E437" s="69" t="e">
        <f>IF(zgłoszenia[BOŚ Znak sprawy]&gt;0,zgłoszenia[BOŚ Znak sprawy]&amp;"
( "&amp;#REF!&amp;" "&amp;"dni )"," ")</f>
        <v>#REF!</v>
      </c>
      <c r="F437" s="82">
        <f>IF(zgłoszenia[[#This Row],[Data wpływu wniosku]]&gt;0,zgłoszenia[[#This Row],[Data wpływu wniosku]]," ")</f>
        <v>42479</v>
      </c>
      <c r="G437" s="60">
        <f>IF(zgłoszenia[[#This Row],[Data zakończenia sprawy]]&gt;0,zgłoszenia[[#This Row],[Data zakończenia sprawy]]," ")</f>
        <v>42544</v>
      </c>
      <c r="H437" s="61" t="str">
        <f>IF(zgłoszenia[[#This Row],[Sposób zakończenia]]&gt;0,zgłoszenia[[#This Row],[Sposób zakończenia]]," ")</f>
        <v>brak sprzeciwu - zgłoszenie skuteczne</v>
      </c>
      <c r="I437" s="77" t="e">
        <f>IF(#REF!&gt;0,#REF!,"---")</f>
        <v>#REF!</v>
      </c>
    </row>
    <row r="438" spans="1:9" ht="45" x14ac:dyDescent="0.25">
      <c r="A438" s="68" t="str">
        <f>IF(zgłoszenia[[#This Row],[ID]]&gt;0,zgłoszenia[[#This Row],[Lp.]]&amp;" "&amp;zgłoszenia[[#This Row],[ID]]&amp;"
"&amp;zgłoszenia[[#This Row],[Nr kance- laryjny]]&amp;"/P/15","---")</f>
        <v>435 SR
7091/P/15</v>
      </c>
      <c r="B43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5 
gm. Mielno; ob.Chłopy; dz. Nr 163/1</v>
      </c>
      <c r="C438" s="44" t="str">
        <f>IF(zgłoszenia[[#This Row],[Rodzaj zgłoszenia]]&gt;0,zgłoszenia[[#This Row],[Rodzaj zgłoszenia]]," ")</f>
        <v>budowa obiektu - art. 29 ust. 1</v>
      </c>
      <c r="D438" s="64" t="e">
        <f>IF(#REF!&gt;0,#REF!&amp;";
"&amp;#REF!," ")</f>
        <v>#REF!</v>
      </c>
      <c r="E438" s="69" t="e">
        <f>IF(zgłoszenia[BOŚ Znak sprawy]&gt;0,zgłoszenia[BOŚ Znak sprawy]&amp;"
( "&amp;#REF!&amp;" "&amp;"dni )"," ")</f>
        <v>#REF!</v>
      </c>
      <c r="F438" s="82">
        <f>IF(zgłoszenia[[#This Row],[Data wpływu wniosku]]&gt;0,zgłoszenia[[#This Row],[Data wpływu wniosku]]," ")</f>
        <v>42479</v>
      </c>
      <c r="G438" s="60">
        <f>IF(zgłoszenia[[#This Row],[Data zakończenia sprawy]]&gt;0,zgłoszenia[[#This Row],[Data zakończenia sprawy]]," ")</f>
        <v>42544</v>
      </c>
      <c r="H438" s="61" t="str">
        <f>IF(zgłoszenia[[#This Row],[Sposób zakończenia]]&gt;0,zgłoszenia[[#This Row],[Sposób zakończenia]]," ")</f>
        <v>brak sprzeciwu - zgłoszenie skuteczne</v>
      </c>
      <c r="I438" s="77" t="e">
        <f>IF(#REF!&gt;0,#REF!,"---")</f>
        <v>#REF!</v>
      </c>
    </row>
    <row r="439" spans="1:9" ht="45" x14ac:dyDescent="0.25">
      <c r="A439" s="68" t="str">
        <f>IF(zgłoszenia[[#This Row],[ID]]&gt;0,zgłoszenia[[#This Row],[Lp.]]&amp;" "&amp;zgłoszenia[[#This Row],[ID]]&amp;"
"&amp;zgłoszenia[[#This Row],[Nr kance- laryjny]]&amp;"/P/15","---")</f>
        <v>436 SR
7106/P/15</v>
      </c>
      <c r="B43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6  
gm. Mielno; ob.Chłopy; dz. Nr 163/1</v>
      </c>
      <c r="C439" s="44" t="str">
        <f>IF(zgłoszenia[[#This Row],[Rodzaj zgłoszenia]]&gt;0,zgłoszenia[[#This Row],[Rodzaj zgłoszenia]]," ")</f>
        <v>budowa obiektu - art. 29 ust. 1</v>
      </c>
      <c r="D439" s="64" t="e">
        <f>IF(#REF!&gt;0,#REF!&amp;";
"&amp;#REF!," ")</f>
        <v>#REF!</v>
      </c>
      <c r="E439" s="69" t="e">
        <f>IF(zgłoszenia[BOŚ Znak sprawy]&gt;0,zgłoszenia[BOŚ Znak sprawy]&amp;"
( "&amp;#REF!&amp;" "&amp;"dni )"," ")</f>
        <v>#REF!</v>
      </c>
      <c r="F439" s="82">
        <f>IF(zgłoszenia[[#This Row],[Data wpływu wniosku]]&gt;0,zgłoszenia[[#This Row],[Data wpływu wniosku]]," ")</f>
        <v>42479</v>
      </c>
      <c r="G439" s="60">
        <f>IF(zgłoszenia[[#This Row],[Data zakończenia sprawy]]&gt;0,zgłoszenia[[#This Row],[Data zakończenia sprawy]]," ")</f>
        <v>42545</v>
      </c>
      <c r="H439" s="61" t="str">
        <f>IF(zgłoszenia[[#This Row],[Sposób zakończenia]]&gt;0,zgłoszenia[[#This Row],[Sposób zakończenia]]," ")</f>
        <v>brak sprzeciwu - zgłoszenie skuteczne</v>
      </c>
      <c r="I439" s="77" t="e">
        <f>IF(#REF!&gt;0,#REF!,"---")</f>
        <v>#REF!</v>
      </c>
    </row>
    <row r="440" spans="1:9" ht="45" x14ac:dyDescent="0.25">
      <c r="A440" s="68" t="str">
        <f>IF(zgłoszenia[[#This Row],[ID]]&gt;0,zgłoszenia[[#This Row],[Lp.]]&amp;" "&amp;zgłoszenia[[#This Row],[ID]]&amp;"
"&amp;zgłoszenia[[#This Row],[Nr kance- laryjny]]&amp;"/P/15","---")</f>
        <v>437 SR
7082/P/15</v>
      </c>
      <c r="B44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7 
gm. Mielno; ob.Chłopy; dz. Nr 163/1</v>
      </c>
      <c r="C440" s="44" t="str">
        <f>IF(zgłoszenia[[#This Row],[Rodzaj zgłoszenia]]&gt;0,zgłoszenia[[#This Row],[Rodzaj zgłoszenia]]," ")</f>
        <v>budowa obiektu - art. 29 ust. 1</v>
      </c>
      <c r="D440" s="64" t="e">
        <f>IF(#REF!&gt;0,#REF!&amp;";
"&amp;#REF!," ")</f>
        <v>#REF!</v>
      </c>
      <c r="E440" s="69" t="e">
        <f>IF(zgłoszenia[BOŚ Znak sprawy]&gt;0,zgłoszenia[BOŚ Znak sprawy]&amp;"
( "&amp;#REF!&amp;" "&amp;"dni )"," ")</f>
        <v>#REF!</v>
      </c>
      <c r="F440" s="82">
        <f>IF(zgłoszenia[[#This Row],[Data wpływu wniosku]]&gt;0,zgłoszenia[[#This Row],[Data wpływu wniosku]]," ")</f>
        <v>42479</v>
      </c>
      <c r="G440" s="60">
        <f>IF(zgłoszenia[[#This Row],[Data zakończenia sprawy]]&gt;0,zgłoszenia[[#This Row],[Data zakończenia sprawy]]," ")</f>
        <v>42544</v>
      </c>
      <c r="H440" s="61" t="str">
        <f>IF(zgłoszenia[[#This Row],[Sposób zakończenia]]&gt;0,zgłoszenia[[#This Row],[Sposób zakończenia]]," ")</f>
        <v>brak sprzeciwu - zgłoszenie skuteczne</v>
      </c>
      <c r="I440" s="77" t="e">
        <f>IF(#REF!&gt;0,#REF!,"---")</f>
        <v>#REF!</v>
      </c>
    </row>
    <row r="441" spans="1:9" ht="45" x14ac:dyDescent="0.25">
      <c r="A441" s="68" t="str">
        <f>IF(zgłoszenia[[#This Row],[ID]]&gt;0,zgłoszenia[[#This Row],[Lp.]]&amp;" "&amp;zgłoszenia[[#This Row],[ID]]&amp;"
"&amp;zgłoszenia[[#This Row],[Nr kance- laryjny]]&amp;"/P/15","---")</f>
        <v>438 SR
7102/P/15</v>
      </c>
      <c r="B44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1  
gm. Mielno; ob.Chłopy; dz. Nr 163/2</v>
      </c>
      <c r="C441" s="44" t="str">
        <f>IF(zgłoszenia[[#This Row],[Rodzaj zgłoszenia]]&gt;0,zgłoszenia[[#This Row],[Rodzaj zgłoszenia]]," ")</f>
        <v>budowa obiektu - art. 29 ust. 1</v>
      </c>
      <c r="D441" s="64" t="e">
        <f>IF(#REF!&gt;0,#REF!&amp;";
"&amp;#REF!," ")</f>
        <v>#REF!</v>
      </c>
      <c r="E441" s="69" t="e">
        <f>IF(zgłoszenia[BOŚ Znak sprawy]&gt;0,zgłoszenia[BOŚ Znak sprawy]&amp;"
( "&amp;#REF!&amp;" "&amp;"dni )"," ")</f>
        <v>#REF!</v>
      </c>
      <c r="F441" s="82">
        <f>IF(zgłoszenia[[#This Row],[Data wpływu wniosku]]&gt;0,zgłoszenia[[#This Row],[Data wpływu wniosku]]," ")</f>
        <v>42479</v>
      </c>
      <c r="G441" s="60">
        <f>IF(zgłoszenia[[#This Row],[Data zakończenia sprawy]]&gt;0,zgłoszenia[[#This Row],[Data zakończenia sprawy]]," ")</f>
        <v>42545</v>
      </c>
      <c r="H441" s="61" t="str">
        <f>IF(zgłoszenia[[#This Row],[Sposób zakończenia]]&gt;0,zgłoszenia[[#This Row],[Sposób zakończenia]]," ")</f>
        <v>brak sprzeciwu - zgłoszenie skuteczne</v>
      </c>
      <c r="I441" s="77" t="e">
        <f>IF(#REF!&gt;0,#REF!,"---")</f>
        <v>#REF!</v>
      </c>
    </row>
    <row r="442" spans="1:9" ht="45" x14ac:dyDescent="0.25">
      <c r="A442" s="68" t="str">
        <f>IF(zgłoszenia[[#This Row],[ID]]&gt;0,zgłoszenia[[#This Row],[Lp.]]&amp;" "&amp;zgłoszenia[[#This Row],[ID]]&amp;"
"&amp;zgłoszenia[[#This Row],[Nr kance- laryjny]]&amp;"/P/15","---")</f>
        <v>439 SR
7097/P/15</v>
      </c>
      <c r="B44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6  
gm. Mielno; ob.Chłopy; dz. Nr 163/2</v>
      </c>
      <c r="C442" s="44" t="str">
        <f>IF(zgłoszenia[[#This Row],[Rodzaj zgłoszenia]]&gt;0,zgłoszenia[[#This Row],[Rodzaj zgłoszenia]]," ")</f>
        <v>budowa obiektu - art. 29 ust. 1</v>
      </c>
      <c r="D442" s="64" t="e">
        <f>IF(#REF!&gt;0,#REF!&amp;";
"&amp;#REF!," ")</f>
        <v>#REF!</v>
      </c>
      <c r="E442" s="69" t="e">
        <f>IF(zgłoszenia[BOŚ Znak sprawy]&gt;0,zgłoszenia[BOŚ Znak sprawy]&amp;"
( "&amp;#REF!&amp;" "&amp;"dni )"," ")</f>
        <v>#REF!</v>
      </c>
      <c r="F442" s="82">
        <f>IF(zgłoszenia[[#This Row],[Data wpływu wniosku]]&gt;0,zgłoszenia[[#This Row],[Data wpływu wniosku]]," ")</f>
        <v>42479</v>
      </c>
      <c r="G442" s="60">
        <f>IF(zgłoszenia[[#This Row],[Data zakończenia sprawy]]&gt;0,zgłoszenia[[#This Row],[Data zakończenia sprawy]]," ")</f>
        <v>42545</v>
      </c>
      <c r="H442" s="61" t="str">
        <f>IF(zgłoszenia[[#This Row],[Sposób zakończenia]]&gt;0,zgłoszenia[[#This Row],[Sposób zakończenia]]," ")</f>
        <v>brak sprzeciwu - zgłoszenie skuteczne</v>
      </c>
      <c r="I442" s="77" t="e">
        <f>IF(#REF!&gt;0,#REF!,"---")</f>
        <v>#REF!</v>
      </c>
    </row>
    <row r="443" spans="1:9" ht="45" x14ac:dyDescent="0.25">
      <c r="A443" s="68" t="str">
        <f>IF(zgłoszenia[[#This Row],[ID]]&gt;0,zgłoszenia[[#This Row],[Lp.]]&amp;" "&amp;zgłoszenia[[#This Row],[ID]]&amp;"
"&amp;zgłoszenia[[#This Row],[Nr kance- laryjny]]&amp;"/P/15","---")</f>
        <v>440 SR
7096/P/15</v>
      </c>
      <c r="B44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7 
gm. Mielno; ob.Chłopy; dz. Nr 163/2</v>
      </c>
      <c r="C443" s="44" t="str">
        <f>IF(zgłoszenia[[#This Row],[Rodzaj zgłoszenia]]&gt;0,zgłoszenia[[#This Row],[Rodzaj zgłoszenia]]," ")</f>
        <v>budowa obiektu - art. 29 ust. 1</v>
      </c>
      <c r="D443" s="64" t="e">
        <f>IF(#REF!&gt;0,#REF!&amp;";
"&amp;#REF!," ")</f>
        <v>#REF!</v>
      </c>
      <c r="E443" s="69" t="e">
        <f>IF(zgłoszenia[BOŚ Znak sprawy]&gt;0,zgłoszenia[BOŚ Znak sprawy]&amp;"
( "&amp;#REF!&amp;" "&amp;"dni )"," ")</f>
        <v>#REF!</v>
      </c>
      <c r="F443" s="82">
        <f>IF(zgłoszenia[[#This Row],[Data wpływu wniosku]]&gt;0,zgłoszenia[[#This Row],[Data wpływu wniosku]]," ")</f>
        <v>42479</v>
      </c>
      <c r="G443" s="60">
        <f>IF(zgłoszenia[[#This Row],[Data zakończenia sprawy]]&gt;0,zgłoszenia[[#This Row],[Data zakończenia sprawy]]," ")</f>
        <v>42545</v>
      </c>
      <c r="H443" s="61" t="str">
        <f>IF(zgłoszenia[[#This Row],[Sposób zakończenia]]&gt;0,zgłoszenia[[#This Row],[Sposób zakończenia]]," ")</f>
        <v>brak sprzeciwu - zgłoszenie skuteczne</v>
      </c>
      <c r="I443" s="77" t="e">
        <f>IF(#REF!&gt;0,#REF!,"---")</f>
        <v>#REF!</v>
      </c>
    </row>
    <row r="444" spans="1:9" ht="45" x14ac:dyDescent="0.25">
      <c r="A444" s="68" t="str">
        <f>IF(zgłoszenia[[#This Row],[ID]]&gt;0,zgłoszenia[[#This Row],[Lp.]]&amp;" "&amp;zgłoszenia[[#This Row],[ID]]&amp;"
"&amp;zgłoszenia[[#This Row],[Nr kance- laryjny]]&amp;"/P/15","---")</f>
        <v>441 SR
7099/P/15</v>
      </c>
      <c r="B44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4 
gm. Mielno; ob.Chłopy; dz. Nr 163/2</v>
      </c>
      <c r="C444" s="44" t="str">
        <f>IF(zgłoszenia[[#This Row],[Rodzaj zgłoszenia]]&gt;0,zgłoszenia[[#This Row],[Rodzaj zgłoszenia]]," ")</f>
        <v>budowa obiektu - art. 29 ust. 1</v>
      </c>
      <c r="D444" s="64" t="e">
        <f>IF(#REF!&gt;0,#REF!&amp;";
"&amp;#REF!," ")</f>
        <v>#REF!</v>
      </c>
      <c r="E444" s="69" t="e">
        <f>IF(zgłoszenia[BOŚ Znak sprawy]&gt;0,zgłoszenia[BOŚ Znak sprawy]&amp;"
( "&amp;#REF!&amp;" "&amp;"dni )"," ")</f>
        <v>#REF!</v>
      </c>
      <c r="F444" s="82">
        <f>IF(zgłoszenia[[#This Row],[Data wpływu wniosku]]&gt;0,zgłoszenia[[#This Row],[Data wpływu wniosku]]," ")</f>
        <v>42479</v>
      </c>
      <c r="G444" s="60">
        <f>IF(zgłoszenia[[#This Row],[Data zakończenia sprawy]]&gt;0,zgłoszenia[[#This Row],[Data zakończenia sprawy]]," ")</f>
        <v>42545</v>
      </c>
      <c r="H444" s="61" t="str">
        <f>IF(zgłoszenia[[#This Row],[Sposób zakończenia]]&gt;0,zgłoszenia[[#This Row],[Sposób zakończenia]]," ")</f>
        <v>brak sprzeciwu - zgłoszenie skuteczne</v>
      </c>
      <c r="I444" s="77" t="e">
        <f>IF(#REF!&gt;0,#REF!,"---")</f>
        <v>#REF!</v>
      </c>
    </row>
    <row r="445" spans="1:9" ht="45" x14ac:dyDescent="0.25">
      <c r="A445" s="68" t="str">
        <f>IF(zgłoszenia[[#This Row],[ID]]&gt;0,zgłoszenia[[#This Row],[Lp.]]&amp;" "&amp;zgłoszenia[[#This Row],[ID]]&amp;"
"&amp;zgłoszenia[[#This Row],[Nr kance- laryjny]]&amp;"/P/15","---")</f>
        <v>442 SR
7100/P/15</v>
      </c>
      <c r="B44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indywidulanej nr 3 
gm. Mielno; ob.Chłopy; dz. Nr 163/2</v>
      </c>
      <c r="C445" s="44" t="str">
        <f>IF(zgłoszenia[[#This Row],[Rodzaj zgłoszenia]]&gt;0,zgłoszenia[[#This Row],[Rodzaj zgłoszenia]]," ")</f>
        <v>budowa obiektu - art. 29 ust. 1</v>
      </c>
      <c r="D445" s="64" t="e">
        <f>IF(#REF!&gt;0,#REF!&amp;";
"&amp;#REF!," ")</f>
        <v>#REF!</v>
      </c>
      <c r="E445" s="69" t="e">
        <f>IF(zgłoszenia[BOŚ Znak sprawy]&gt;0,zgłoszenia[BOŚ Znak sprawy]&amp;"
( "&amp;#REF!&amp;" "&amp;"dni )"," ")</f>
        <v>#REF!</v>
      </c>
      <c r="F445" s="82">
        <f>IF(zgłoszenia[[#This Row],[Data wpływu wniosku]]&gt;0,zgłoszenia[[#This Row],[Data wpływu wniosku]]," ")</f>
        <v>42479</v>
      </c>
      <c r="G445" s="60">
        <f>IF(zgłoszenia[[#This Row],[Data zakończenia sprawy]]&gt;0,zgłoszenia[[#This Row],[Data zakończenia sprawy]]," ")</f>
        <v>42545</v>
      </c>
      <c r="H445" s="61" t="str">
        <f>IF(zgłoszenia[[#This Row],[Sposób zakończenia]]&gt;0,zgłoszenia[[#This Row],[Sposób zakończenia]]," ")</f>
        <v>brak sprzeciwu - zgłoszenie skuteczne</v>
      </c>
      <c r="I445" s="77" t="e">
        <f>IF(#REF!&gt;0,#REF!,"---")</f>
        <v>#REF!</v>
      </c>
    </row>
    <row r="446" spans="1:9" ht="45" x14ac:dyDescent="0.25">
      <c r="A446" s="68" t="str">
        <f>IF(zgłoszenia[[#This Row],[ID]]&gt;0,zgłoszenia[[#This Row],[Lp.]]&amp;" "&amp;zgłoszenia[[#This Row],[ID]]&amp;"
"&amp;zgłoszenia[[#This Row],[Nr kance- laryjny]]&amp;"/P/15","---")</f>
        <v>443 SR
7101/P/15</v>
      </c>
      <c r="B44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2 
gm. Mielno; ob.Chłopy; dz. Nr 163/2</v>
      </c>
      <c r="C446" s="44" t="str">
        <f>IF(zgłoszenia[[#This Row],[Rodzaj zgłoszenia]]&gt;0,zgłoszenia[[#This Row],[Rodzaj zgłoszenia]]," ")</f>
        <v>budowa obiektu - art. 29 ust. 1</v>
      </c>
      <c r="D446" s="64" t="e">
        <f>IF(#REF!&gt;0,#REF!&amp;";
"&amp;#REF!," ")</f>
        <v>#REF!</v>
      </c>
      <c r="E446" s="69" t="e">
        <f>IF(zgłoszenia[BOŚ Znak sprawy]&gt;0,zgłoszenia[BOŚ Znak sprawy]&amp;"
( "&amp;#REF!&amp;" "&amp;"dni )"," ")</f>
        <v>#REF!</v>
      </c>
      <c r="F446" s="82">
        <f>IF(zgłoszenia[[#This Row],[Data wpływu wniosku]]&gt;0,zgłoszenia[[#This Row],[Data wpływu wniosku]]," ")</f>
        <v>42479</v>
      </c>
      <c r="G446" s="60">
        <f>IF(zgłoszenia[[#This Row],[Data zakończenia sprawy]]&gt;0,zgłoszenia[[#This Row],[Data zakończenia sprawy]]," ")</f>
        <v>42545</v>
      </c>
      <c r="H446" s="61" t="str">
        <f>IF(zgłoszenia[[#This Row],[Sposób zakończenia]]&gt;0,zgłoszenia[[#This Row],[Sposób zakończenia]]," ")</f>
        <v>brak sprzeciwu - zgłoszenie skuteczne</v>
      </c>
      <c r="I446" s="77" t="e">
        <f>IF(#REF!&gt;0,#REF!,"---")</f>
        <v>#REF!</v>
      </c>
    </row>
    <row r="447" spans="1:9" ht="45" x14ac:dyDescent="0.25">
      <c r="A447" s="68" t="str">
        <f>IF(zgłoszenia[[#This Row],[ID]]&gt;0,zgłoszenia[[#This Row],[Lp.]]&amp;" "&amp;zgłoszenia[[#This Row],[ID]]&amp;"
"&amp;zgłoszenia[[#This Row],[Nr kance- laryjny]]&amp;"/P/15","---")</f>
        <v>444 SR
7098/P/15</v>
      </c>
      <c r="B44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indywidulalnej nr 5 
gm. Mielno; ob.Chłopy; dz. Nr 163/2</v>
      </c>
      <c r="C447" s="44" t="str">
        <f>IF(zgłoszenia[[#This Row],[Rodzaj zgłoszenia]]&gt;0,zgłoszenia[[#This Row],[Rodzaj zgłoszenia]]," ")</f>
        <v>budowa obiektu - art. 29 ust. 1</v>
      </c>
      <c r="D447" s="64" t="e">
        <f>IF(#REF!&gt;0,#REF!&amp;";
"&amp;#REF!," ")</f>
        <v>#REF!</v>
      </c>
      <c r="E447" s="69" t="e">
        <f>IF(zgłoszenia[BOŚ Znak sprawy]&gt;0,zgłoszenia[BOŚ Znak sprawy]&amp;"
( "&amp;#REF!&amp;" "&amp;"dni )"," ")</f>
        <v>#REF!</v>
      </c>
      <c r="F447" s="82">
        <f>IF(zgłoszenia[[#This Row],[Data wpływu wniosku]]&gt;0,zgłoszenia[[#This Row],[Data wpływu wniosku]]," ")</f>
        <v>42479</v>
      </c>
      <c r="G447" s="60">
        <f>IF(zgłoszenia[[#This Row],[Data zakończenia sprawy]]&gt;0,zgłoszenia[[#This Row],[Data zakończenia sprawy]]," ")</f>
        <v>42545</v>
      </c>
      <c r="H447" s="61" t="str">
        <f>IF(zgłoszenia[[#This Row],[Sposób zakończenia]]&gt;0,zgłoszenia[[#This Row],[Sposób zakończenia]]," ")</f>
        <v>brak sprzeciwu - zgłoszenie skuteczne</v>
      </c>
      <c r="I447" s="77" t="e">
        <f>IF(#REF!&gt;0,#REF!,"---")</f>
        <v>#REF!</v>
      </c>
    </row>
    <row r="448" spans="1:9" ht="45" x14ac:dyDescent="0.25">
      <c r="A448" s="68" t="str">
        <f>IF(zgłoszenia[[#This Row],[ID]]&gt;0,zgłoszenia[[#This Row],[Lp.]]&amp;" "&amp;zgłoszenia[[#This Row],[ID]]&amp;"
"&amp;zgłoszenia[[#This Row],[Nr kance- laryjny]]&amp;"/P/15","---")</f>
        <v>445 SR
7089/P/15</v>
      </c>
      <c r="B44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1 
gm. Mielno; ob.Chłopy; dz. Nr 163/5</v>
      </c>
      <c r="C448" s="44" t="str">
        <f>IF(zgłoszenia[[#This Row],[Rodzaj zgłoszenia]]&gt;0,zgłoszenia[[#This Row],[Rodzaj zgłoszenia]]," ")</f>
        <v>budowa obiektu - art. 29 ust. 1</v>
      </c>
      <c r="D448" s="64" t="e">
        <f>IF(#REF!&gt;0,#REF!&amp;";
"&amp;#REF!," ")</f>
        <v>#REF!</v>
      </c>
      <c r="E448" s="69" t="e">
        <f>IF(zgłoszenia[BOŚ Znak sprawy]&gt;0,zgłoszenia[BOŚ Znak sprawy]&amp;"
( "&amp;#REF!&amp;" "&amp;"dni )"," ")</f>
        <v>#REF!</v>
      </c>
      <c r="F448" s="82">
        <f>IF(zgłoszenia[[#This Row],[Data wpływu wniosku]]&gt;0,zgłoszenia[[#This Row],[Data wpływu wniosku]]," ")</f>
        <v>42479</v>
      </c>
      <c r="G448" s="60">
        <f>IF(zgłoszenia[[#This Row],[Data zakończenia sprawy]]&gt;0,zgłoszenia[[#This Row],[Data zakończenia sprawy]]," ")</f>
        <v>42544</v>
      </c>
      <c r="H448" s="61" t="str">
        <f>IF(zgłoszenia[[#This Row],[Sposób zakończenia]]&gt;0,zgłoszenia[[#This Row],[Sposób zakończenia]]," ")</f>
        <v>brak sprzeciwu - zgłoszenie skuteczne</v>
      </c>
      <c r="I448" s="77" t="e">
        <f>IF(#REF!&gt;0,#REF!,"---")</f>
        <v>#REF!</v>
      </c>
    </row>
    <row r="449" spans="1:9" ht="45" x14ac:dyDescent="0.25">
      <c r="A449" s="68" t="str">
        <f>IF(zgłoszenia[[#This Row],[ID]]&gt;0,zgłoszenia[[#This Row],[Lp.]]&amp;" "&amp;zgłoszenia[[#This Row],[ID]]&amp;"
"&amp;zgłoszenia[[#This Row],[Nr kance- laryjny]]&amp;"/P/15","---")</f>
        <v>446 SR
7105/P/15</v>
      </c>
      <c r="B44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2 
gm. Mielno; ob.Chłopy; dz. Nr 163/5</v>
      </c>
      <c r="C449" s="44" t="str">
        <f>IF(zgłoszenia[[#This Row],[Rodzaj zgłoszenia]]&gt;0,zgłoszenia[[#This Row],[Rodzaj zgłoszenia]]," ")</f>
        <v>budowa obiektu - art. 29 ust. 1</v>
      </c>
      <c r="D449" s="64" t="e">
        <f>IF(#REF!&gt;0,#REF!&amp;";
"&amp;#REF!," ")</f>
        <v>#REF!</v>
      </c>
      <c r="E449" s="69" t="e">
        <f>IF(zgłoszenia[BOŚ Znak sprawy]&gt;0,zgłoszenia[BOŚ Znak sprawy]&amp;"
( "&amp;#REF!&amp;" "&amp;"dni )"," ")</f>
        <v>#REF!</v>
      </c>
      <c r="F449" s="82">
        <f>IF(zgłoszenia[[#This Row],[Data wpływu wniosku]]&gt;0,zgłoszenia[[#This Row],[Data wpływu wniosku]]," ")</f>
        <v>42479</v>
      </c>
      <c r="G449" s="60">
        <f>IF(zgłoszenia[[#This Row],[Data zakończenia sprawy]]&gt;0,zgłoszenia[[#This Row],[Data zakończenia sprawy]]," ")</f>
        <v>42545</v>
      </c>
      <c r="H449" s="61" t="str">
        <f>IF(zgłoszenia[[#This Row],[Sposób zakończenia]]&gt;0,zgłoszenia[[#This Row],[Sposób zakończenia]]," ")</f>
        <v>brak sprzeciwu - zgłoszenie skuteczne</v>
      </c>
      <c r="I449" s="77" t="e">
        <f>IF(#REF!&gt;0,#REF!,"---")</f>
        <v>#REF!</v>
      </c>
    </row>
    <row r="450" spans="1:9" ht="45" x14ac:dyDescent="0.25">
      <c r="A450" s="68" t="str">
        <f>IF(zgłoszenia[[#This Row],[ID]]&gt;0,zgłoszenia[[#This Row],[Lp.]]&amp;" "&amp;zgłoszenia[[#This Row],[ID]]&amp;"
"&amp;zgłoszenia[[#This Row],[Nr kance- laryjny]]&amp;"/P/15","---")</f>
        <v>447 SR
7104/P/15</v>
      </c>
      <c r="B45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nr 3 
gm. Mielno; ob.Chłopy; dz. Nr 163/5</v>
      </c>
      <c r="C450" s="44" t="str">
        <f>IF(zgłoszenia[[#This Row],[Rodzaj zgłoszenia]]&gt;0,zgłoszenia[[#This Row],[Rodzaj zgłoszenia]]," ")</f>
        <v>budowa obiektu - art. 29 ust. 1</v>
      </c>
      <c r="D450" s="64" t="e">
        <f>IF(#REF!&gt;0,#REF!&amp;";
"&amp;#REF!," ")</f>
        <v>#REF!</v>
      </c>
      <c r="E450" s="69" t="e">
        <f>IF(zgłoszenia[BOŚ Znak sprawy]&gt;0,zgłoszenia[BOŚ Znak sprawy]&amp;"
( "&amp;#REF!&amp;" "&amp;"dni )"," ")</f>
        <v>#REF!</v>
      </c>
      <c r="F450" s="82">
        <f>IF(zgłoszenia[[#This Row],[Data wpływu wniosku]]&gt;0,zgłoszenia[[#This Row],[Data wpływu wniosku]]," ")</f>
        <v>42479</v>
      </c>
      <c r="G450" s="60">
        <f>IF(zgłoszenia[[#This Row],[Data zakończenia sprawy]]&gt;0,zgłoszenia[[#This Row],[Data zakończenia sprawy]]," ")</f>
        <v>42545</v>
      </c>
      <c r="H450" s="61" t="str">
        <f>IF(zgłoszenia[[#This Row],[Sposób zakończenia]]&gt;0,zgłoszenia[[#This Row],[Sposób zakończenia]]," ")</f>
        <v>brak sprzeciwu - zgłoszenie skuteczne</v>
      </c>
      <c r="I450" s="77" t="e">
        <f>IF(#REF!&gt;0,#REF!,"---")</f>
        <v>#REF!</v>
      </c>
    </row>
    <row r="451" spans="1:9" ht="45" x14ac:dyDescent="0.25">
      <c r="A451" s="68" t="str">
        <f>IF(zgłoszenia[[#This Row],[ID]]&gt;0,zgłoszenia[[#This Row],[Lp.]]&amp;" "&amp;zgłoszenia[[#This Row],[ID]]&amp;"
"&amp;zgłoszenia[[#This Row],[Nr kance- laryjny]]&amp;"/P/15","---")</f>
        <v>448 AŁ
7201/P/15</v>
      </c>
      <c r="B45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altany 
gm. Świeszyno; ob.Niekłonice; dz. Nr 158/27</v>
      </c>
      <c r="C451" s="44" t="str">
        <f>IF(zgłoszenia[[#This Row],[Rodzaj zgłoszenia]]&gt;0,zgłoszenia[[#This Row],[Rodzaj zgłoszenia]]," ")</f>
        <v>budowa obiektu - art. 29 ust. 1</v>
      </c>
      <c r="D451" s="64" t="e">
        <f>IF(#REF!&gt;0,#REF!&amp;";
"&amp;#REF!," ")</f>
        <v>#REF!</v>
      </c>
      <c r="E451" s="69" t="e">
        <f>IF(zgłoszenia[BOŚ Znak sprawy]&gt;0,zgłoszenia[BOŚ Znak sprawy]&amp;"
( "&amp;#REF!&amp;" "&amp;"dni )"," ")</f>
        <v>#REF!</v>
      </c>
      <c r="F451" s="82">
        <f>IF(zgłoszenia[[#This Row],[Data wpływu wniosku]]&gt;0,zgłoszenia[[#This Row],[Data wpływu wniosku]]," ")</f>
        <v>42480</v>
      </c>
      <c r="G451" s="60">
        <f>IF(zgłoszenia[[#This Row],[Data zakończenia sprawy]]&gt;0,zgłoszenia[[#This Row],[Data zakończenia sprawy]]," ")</f>
        <v>42482</v>
      </c>
      <c r="H451" s="61" t="str">
        <f>IF(zgłoszenia[[#This Row],[Sposób zakończenia]]&gt;0,zgłoszenia[[#This Row],[Sposób zakończenia]]," ")</f>
        <v>brak sprzeciwu - zgłoszenie skuteczne</v>
      </c>
      <c r="I451" s="77" t="e">
        <f>IF(#REF!&gt;0,#REF!,"---")</f>
        <v>#REF!</v>
      </c>
    </row>
    <row r="452" spans="1:9" ht="30" x14ac:dyDescent="0.25">
      <c r="A452" s="68" t="str">
        <f>IF(zgłoszenia[[#This Row],[ID]]&gt;0,zgłoszenia[[#This Row],[Lp.]]&amp;" "&amp;zgłoszenia[[#This Row],[ID]]&amp;"
"&amp;zgłoszenia[[#This Row],[Nr kance- laryjny]]&amp;"/P/15","---")</f>
        <v>449 AA
7189/P/15</v>
      </c>
      <c r="B45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Sianów; ob.Sieciemin ; dz. Nr 70/2</v>
      </c>
      <c r="C452" s="44" t="str">
        <f>IF(zgłoszenia[[#This Row],[Rodzaj zgłoszenia]]&gt;0,zgłoszenia[[#This Row],[Rodzaj zgłoszenia]]," ")</f>
        <v>budowa obiektu - art. 29 ust. 1</v>
      </c>
      <c r="D452" s="64" t="e">
        <f>IF(#REF!&gt;0,#REF!&amp;";
"&amp;#REF!," ")</f>
        <v>#REF!</v>
      </c>
      <c r="E452" s="69" t="e">
        <f>IF(zgłoszenia[BOŚ Znak sprawy]&gt;0,zgłoszenia[BOŚ Znak sprawy]&amp;"
( "&amp;#REF!&amp;" "&amp;"dni )"," ")</f>
        <v>#REF!</v>
      </c>
      <c r="F452" s="82">
        <f>IF(zgłoszenia[[#This Row],[Data wpływu wniosku]]&gt;0,zgłoszenia[[#This Row],[Data wpływu wniosku]]," ")</f>
        <v>42480</v>
      </c>
      <c r="G452" s="60">
        <f>IF(zgłoszenia[[#This Row],[Data zakończenia sprawy]]&gt;0,zgłoszenia[[#This Row],[Data zakończenia sprawy]]," ")</f>
        <v>42492</v>
      </c>
      <c r="H452" s="61" t="str">
        <f>IF(zgłoszenia[[#This Row],[Sposób zakończenia]]&gt;0,zgłoszenia[[#This Row],[Sposób zakończenia]]," ")</f>
        <v>brak sprzeciwu - zgłoszenie skuteczne</v>
      </c>
      <c r="I452" s="77" t="e">
        <f>IF(#REF!&gt;0,#REF!,"---")</f>
        <v>#REF!</v>
      </c>
    </row>
    <row r="453" spans="1:9" ht="30" x14ac:dyDescent="0.25">
      <c r="A453" s="68" t="str">
        <f>IF(zgłoszenia[[#This Row],[ID]]&gt;0,zgłoszenia[[#This Row],[Lp.]]&amp;" "&amp;zgłoszenia[[#This Row],[ID]]&amp;"
"&amp;zgłoszenia[[#This Row],[Nr kance- laryjny]]&amp;"/P/15","---")</f>
        <v>450 KŻ
7206/P/15</v>
      </c>
      <c r="B45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311/5</v>
      </c>
      <c r="C453" s="44" t="str">
        <f>IF(zgłoszenia[[#This Row],[Rodzaj zgłoszenia]]&gt;0,zgłoszenia[[#This Row],[Rodzaj zgłoszenia]]," ")</f>
        <v>jednorodzinne art.29 ust.1 pkt 1a</v>
      </c>
      <c r="D453" s="64" t="e">
        <f>IF(#REF!&gt;0,#REF!&amp;";
"&amp;#REF!," ")</f>
        <v>#REF!</v>
      </c>
      <c r="E453" s="69" t="e">
        <f>IF(zgłoszenia[BOŚ Znak sprawy]&gt;0,zgłoszenia[BOŚ Znak sprawy]&amp;"
( "&amp;#REF!&amp;" "&amp;"dni )"," ")</f>
        <v>#REF!</v>
      </c>
      <c r="F453" s="82">
        <f>IF(zgłoszenia[[#This Row],[Data wpływu wniosku]]&gt;0,zgłoszenia[[#This Row],[Data wpływu wniosku]]," ")</f>
        <v>42480</v>
      </c>
      <c r="G453" s="60">
        <f>IF(zgłoszenia[[#This Row],[Data zakończenia sprawy]]&gt;0,zgłoszenia[[#This Row],[Data zakończenia sprawy]]," ")</f>
        <v>42517</v>
      </c>
      <c r="H453" s="61" t="str">
        <f>IF(zgłoszenia[[#This Row],[Sposób zakończenia]]&gt;0,zgłoszenia[[#This Row],[Sposób zakończenia]]," ")</f>
        <v>brak sprzeciwu - zgłoszenie skuteczne</v>
      </c>
      <c r="I453" s="77" t="e">
        <f>IF(#REF!&gt;0,#REF!,"---")</f>
        <v>#REF!</v>
      </c>
    </row>
    <row r="454" spans="1:9" ht="30" x14ac:dyDescent="0.25">
      <c r="A454" s="68" t="str">
        <f>IF(zgłoszenia[[#This Row],[ID]]&gt;0,zgłoszenia[[#This Row],[Lp.]]&amp;" "&amp;zgłoszenia[[#This Row],[ID]]&amp;"
"&amp;zgłoszenia[[#This Row],[Nr kance- laryjny]]&amp;"/P/15","---")</f>
        <v>451 SR
7199/P/15</v>
      </c>
      <c r="B45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kablowej 
gm. Mielno; ob.Gąski; dz. Nr 131/8, 131/22</v>
      </c>
      <c r="C454" s="44" t="str">
        <f>IF(zgłoszenia[[#This Row],[Rodzaj zgłoszenia]]&gt;0,zgłoszenia[[#This Row],[Rodzaj zgłoszenia]]," ")</f>
        <v>sieci art.29 ust.1 pkt 19a</v>
      </c>
      <c r="D454" s="64" t="e">
        <f>IF(#REF!&gt;0,#REF!&amp;";
"&amp;#REF!," ")</f>
        <v>#REF!</v>
      </c>
      <c r="E454" s="69" t="e">
        <f>IF(zgłoszenia[BOŚ Znak sprawy]&gt;0,zgłoszenia[BOŚ Znak sprawy]&amp;"
( "&amp;#REF!&amp;" "&amp;"dni )"," ")</f>
        <v>#REF!</v>
      </c>
      <c r="F454" s="82">
        <f>IF(zgłoszenia[[#This Row],[Data wpływu wniosku]]&gt;0,zgłoszenia[[#This Row],[Data wpływu wniosku]]," ")</f>
        <v>42480</v>
      </c>
      <c r="G454" s="60">
        <f>IF(zgłoszenia[[#This Row],[Data zakończenia sprawy]]&gt;0,zgłoszenia[[#This Row],[Data zakończenia sprawy]]," ")</f>
        <v>42501</v>
      </c>
      <c r="H454" s="61" t="str">
        <f>IF(zgłoszenia[[#This Row],[Sposób zakończenia]]&gt;0,zgłoszenia[[#This Row],[Sposób zakończenia]]," ")</f>
        <v>brak sprzeciwu - zgłoszenie skuteczne</v>
      </c>
      <c r="I454" s="77" t="e">
        <f>IF(#REF!&gt;0,#REF!,"---")</f>
        <v>#REF!</v>
      </c>
    </row>
    <row r="455" spans="1:9" ht="30" x14ac:dyDescent="0.25">
      <c r="A455" s="68" t="str">
        <f>IF(zgłoszenia[[#This Row],[ID]]&gt;0,zgłoszenia[[#This Row],[Lp.]]&amp;" "&amp;zgłoszenia[[#This Row],[ID]]&amp;"
"&amp;zgłoszenia[[#This Row],[Nr kance- laryjny]]&amp;"/P/15","---")</f>
        <v>452 KŻ
7210/P/15</v>
      </c>
      <c r="B45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ob.Gąski; dz. Nr 54/11</v>
      </c>
      <c r="C455" s="44" t="str">
        <f>IF(zgłoszenia[[#This Row],[Rodzaj zgłoszenia]]&gt;0,zgłoszenia[[#This Row],[Rodzaj zgłoszenia]]," ")</f>
        <v>jednorodzinne art.29 ust.1 pkt 1a</v>
      </c>
      <c r="D455" s="64" t="e">
        <f>IF(#REF!&gt;0,#REF!&amp;";
"&amp;#REF!," ")</f>
        <v>#REF!</v>
      </c>
      <c r="E455" s="69" t="e">
        <f>IF(zgłoszenia[BOŚ Znak sprawy]&gt;0,zgłoszenia[BOŚ Znak sprawy]&amp;"
( "&amp;#REF!&amp;" "&amp;"dni )"," ")</f>
        <v>#REF!</v>
      </c>
      <c r="F455" s="82">
        <f>IF(zgłoszenia[[#This Row],[Data wpływu wniosku]]&gt;0,zgłoszenia[[#This Row],[Data wpływu wniosku]]," ")</f>
        <v>42480</v>
      </c>
      <c r="G455" s="60">
        <f>IF(zgłoszenia[[#This Row],[Data zakończenia sprawy]]&gt;0,zgłoszenia[[#This Row],[Data zakończenia sprawy]]," ")</f>
        <v>42514</v>
      </c>
      <c r="H455" s="61" t="str">
        <f>IF(zgłoszenia[[#This Row],[Sposób zakończenia]]&gt;0,zgłoszenia[[#This Row],[Sposób zakończenia]]," ")</f>
        <v>brak sprzeciwu - zgłoszenie skuteczne</v>
      </c>
      <c r="I455" s="77" t="e">
        <f>IF(#REF!&gt;0,#REF!,"---")</f>
        <v>#REF!</v>
      </c>
    </row>
    <row r="456" spans="1:9" ht="45" x14ac:dyDescent="0.25">
      <c r="A456" s="68" t="str">
        <f>IF(zgłoszenia[[#This Row],[ID]]&gt;0,zgłoszenia[[#This Row],[Lp.]]&amp;" "&amp;zgłoszenia[[#This Row],[ID]]&amp;"
"&amp;zgłoszenia[[#This Row],[Nr kance- laryjny]]&amp;"/P/15","---")</f>
        <v>453 KŻ
7323/P/15</v>
      </c>
      <c r="B45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kiosk handlowy z płyty OSB 
gm. Mielno; ob.Gąski; dz. Nr 36/23</v>
      </c>
      <c r="C456" s="44" t="str">
        <f>IF(zgłoszenia[[#This Row],[Rodzaj zgłoszenia]]&gt;0,zgłoszenia[[#This Row],[Rodzaj zgłoszenia]]," ")</f>
        <v>tymczasowy obiekt - art. 29 ust. 1, pkt 12</v>
      </c>
      <c r="D456" s="64" t="e">
        <f>IF(#REF!&gt;0,#REF!&amp;";
"&amp;#REF!," ")</f>
        <v>#REF!</v>
      </c>
      <c r="E456" s="69" t="e">
        <f>IF(zgłoszenia[BOŚ Znak sprawy]&gt;0,zgłoszenia[BOŚ Znak sprawy]&amp;"
( "&amp;#REF!&amp;" "&amp;"dni )"," ")</f>
        <v>#REF!</v>
      </c>
      <c r="F456" s="82">
        <f>IF(zgłoszenia[[#This Row],[Data wpływu wniosku]]&gt;0,zgłoszenia[[#This Row],[Data wpływu wniosku]]," ")</f>
        <v>42481</v>
      </c>
      <c r="G456" s="60">
        <f>IF(zgłoszenia[[#This Row],[Data zakończenia sprawy]]&gt;0,zgłoszenia[[#This Row],[Data zakończenia sprawy]]," ")</f>
        <v>42508</v>
      </c>
      <c r="H456" s="61" t="str">
        <f>IF(zgłoszenia[[#This Row],[Sposób zakończenia]]&gt;0,zgłoszenia[[#This Row],[Sposób zakończenia]]," ")</f>
        <v>brak sprzeciwu - zgłoszenie skuteczne</v>
      </c>
      <c r="I456" s="77" t="e">
        <f>IF(#REF!&gt;0,#REF!,"---")</f>
        <v>#REF!</v>
      </c>
    </row>
    <row r="457" spans="1:9" ht="30" x14ac:dyDescent="0.25">
      <c r="A457" s="68" t="str">
        <f>IF(zgłoszenia[[#This Row],[ID]]&gt;0,zgłoszenia[[#This Row],[Lp.]]&amp;" "&amp;zgłoszenia[[#This Row],[ID]]&amp;"
"&amp;zgłoszenia[[#This Row],[Nr kance- laryjny]]&amp;"/P/15","---")</f>
        <v>454 AŁ
7264/P/15</v>
      </c>
      <c r="B45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Świeszyno; ob.Niedalino; dz. Nr 397</v>
      </c>
      <c r="C457" s="44" t="str">
        <f>IF(zgłoszenia[[#This Row],[Rodzaj zgłoszenia]]&gt;0,zgłoszenia[[#This Row],[Rodzaj zgłoszenia]]," ")</f>
        <v>budowa obiektu - art. 29 ust. 1</v>
      </c>
      <c r="D457" s="64" t="e">
        <f>IF(#REF!&gt;0,#REF!&amp;";
"&amp;#REF!," ")</f>
        <v>#REF!</v>
      </c>
      <c r="E457" s="69" t="e">
        <f>IF(zgłoszenia[BOŚ Znak sprawy]&gt;0,zgłoszenia[BOŚ Znak sprawy]&amp;"
( "&amp;#REF!&amp;" "&amp;"dni )"," ")</f>
        <v>#REF!</v>
      </c>
      <c r="F457" s="82">
        <f>IF(zgłoszenia[[#This Row],[Data wpływu wniosku]]&gt;0,zgłoszenia[[#This Row],[Data wpływu wniosku]]," ")</f>
        <v>42481</v>
      </c>
      <c r="G457" s="60">
        <f>IF(zgłoszenia[[#This Row],[Data zakończenia sprawy]]&gt;0,zgłoszenia[[#This Row],[Data zakończenia sprawy]]," ")</f>
        <v>42508</v>
      </c>
      <c r="H457" s="61" t="str">
        <f>IF(zgłoszenia[[#This Row],[Sposób zakończenia]]&gt;0,zgłoszenia[[#This Row],[Sposób zakończenia]]," ")</f>
        <v>brak sprzeciwu - zgłoszenie skuteczne</v>
      </c>
      <c r="I457" s="77" t="e">
        <f>IF(#REF!&gt;0,#REF!,"---")</f>
        <v>#REF!</v>
      </c>
    </row>
    <row r="458" spans="1:9" ht="30" x14ac:dyDescent="0.25">
      <c r="A458" s="68" t="str">
        <f>IF(zgłoszenia[[#This Row],[ID]]&gt;0,zgłoszenia[[#This Row],[Lp.]]&amp;" "&amp;zgłoszenia[[#This Row],[ID]]&amp;"
"&amp;zgłoszenia[[#This Row],[Nr kance- laryjny]]&amp;"/P/15","---")</f>
        <v>455 SR
7296/P/15</v>
      </c>
      <c r="B45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plac zabaw dla dzieci  
gm. Sianów; ob.Sianów; dz. Nr 669/4, 667/6</v>
      </c>
      <c r="C458" s="44" t="str">
        <f>IF(zgłoszenia[[#This Row],[Rodzaj zgłoszenia]]&gt;0,zgłoszenia[[#This Row],[Rodzaj zgłoszenia]]," ")</f>
        <v>budowa obiektu - art. 29 ust. 1</v>
      </c>
      <c r="D458" s="64" t="e">
        <f>IF(#REF!&gt;0,#REF!&amp;";
"&amp;#REF!," ")</f>
        <v>#REF!</v>
      </c>
      <c r="E458" s="69" t="e">
        <f>IF(zgłoszenia[BOŚ Znak sprawy]&gt;0,zgłoszenia[BOŚ Znak sprawy]&amp;"
( "&amp;#REF!&amp;" "&amp;"dni )"," ")</f>
        <v>#REF!</v>
      </c>
      <c r="F458" s="82">
        <f>IF(zgłoszenia[[#This Row],[Data wpływu wniosku]]&gt;0,zgłoszenia[[#This Row],[Data wpływu wniosku]]," ")</f>
        <v>42481</v>
      </c>
      <c r="G458" s="60">
        <f>IF(zgłoszenia[[#This Row],[Data zakończenia sprawy]]&gt;0,zgłoszenia[[#This Row],[Data zakończenia sprawy]]," ")</f>
        <v>42507</v>
      </c>
      <c r="H458" s="61" t="str">
        <f>IF(zgłoszenia[[#This Row],[Sposób zakończenia]]&gt;0,zgłoszenia[[#This Row],[Sposób zakończenia]]," ")</f>
        <v>brak sprzeciwu - zgłoszenie skuteczne</v>
      </c>
      <c r="I458" s="77" t="e">
        <f>IF(#REF!&gt;0,#REF!,"---")</f>
        <v>#REF!</v>
      </c>
    </row>
    <row r="459" spans="1:9" ht="45" x14ac:dyDescent="0.25">
      <c r="A459" s="68" t="str">
        <f>IF(zgłoszenia[[#This Row],[ID]]&gt;0,zgłoszenia[[#This Row],[Lp.]]&amp;" "&amp;zgłoszenia[[#This Row],[ID]]&amp;"
"&amp;zgłoszenia[[#This Row],[Nr kance- laryjny]]&amp;"/P/15","---")</f>
        <v>456 KŻ
7289/P/15</v>
      </c>
      <c r="B45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pwilon handlowy-sezonowy 
gm. Mielno; ob.Sarbinowo; dz. Nr 198/6</v>
      </c>
      <c r="C459" s="44" t="str">
        <f>IF(zgłoszenia[[#This Row],[Rodzaj zgłoszenia]]&gt;0,zgłoszenia[[#This Row],[Rodzaj zgłoszenia]]," ")</f>
        <v>tymczasowy obiekt - art. 29 ust. 1, pkt 12</v>
      </c>
      <c r="D459" s="64" t="e">
        <f>IF(#REF!&gt;0,#REF!&amp;";
"&amp;#REF!," ")</f>
        <v>#REF!</v>
      </c>
      <c r="E459" s="69" t="e">
        <f>IF(zgłoszenia[BOŚ Znak sprawy]&gt;0,zgłoszenia[BOŚ Znak sprawy]&amp;"
( "&amp;#REF!&amp;" "&amp;"dni )"," ")</f>
        <v>#REF!</v>
      </c>
      <c r="F459" s="82">
        <f>IF(zgłoszenia[[#This Row],[Data wpływu wniosku]]&gt;0,zgłoszenia[[#This Row],[Data wpływu wniosku]]," ")</f>
        <v>42481</v>
      </c>
      <c r="G459" s="60">
        <f>IF(zgłoszenia[[#This Row],[Data zakończenia sprawy]]&gt;0,zgłoszenia[[#This Row],[Data zakończenia sprawy]]," ")</f>
        <v>42509</v>
      </c>
      <c r="H459" s="61" t="str">
        <f>IF(zgłoszenia[[#This Row],[Sposób zakończenia]]&gt;0,zgłoszenia[[#This Row],[Sposób zakończenia]]," ")</f>
        <v>brak sprzeciwu - zgłoszenie skuteczne</v>
      </c>
      <c r="I459" s="77" t="e">
        <f>IF(#REF!&gt;0,#REF!,"---")</f>
        <v>#REF!</v>
      </c>
    </row>
    <row r="460" spans="1:9" ht="30" x14ac:dyDescent="0.25">
      <c r="A460" s="68" t="str">
        <f>IF(zgłoszenia[[#This Row],[ID]]&gt;0,zgłoszenia[[#This Row],[Lp.]]&amp;" "&amp;zgłoszenia[[#This Row],[ID]]&amp;"
"&amp;zgłoszenia[[#This Row],[Nr kance- laryjny]]&amp;"/P/15","---")</f>
        <v>457 AP
7294/P/15</v>
      </c>
      <c r="B46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przyczepa kempingowa 
gm. Mielno; ob.Mielno; dz. Nr 395/13</v>
      </c>
      <c r="C460" s="44" t="str">
        <f>IF(zgłoszenia[[#This Row],[Rodzaj zgłoszenia]]&gt;0,zgłoszenia[[#This Row],[Rodzaj zgłoszenia]]," ")</f>
        <v xml:space="preserve"> </v>
      </c>
      <c r="D460" s="64" t="e">
        <f>IF(#REF!&gt;0,#REF!&amp;";
"&amp;#REF!," ")</f>
        <v>#REF!</v>
      </c>
      <c r="E460" s="69" t="e">
        <f>IF(zgłoszenia[BOŚ Znak sprawy]&gt;0,zgłoszenia[BOŚ Znak sprawy]&amp;"
( "&amp;#REF!&amp;" "&amp;"dni )"," ")</f>
        <v>#REF!</v>
      </c>
      <c r="F460" s="82">
        <f>IF(zgłoszenia[[#This Row],[Data wpływu wniosku]]&gt;0,zgłoszenia[[#This Row],[Data wpływu wniosku]]," ")</f>
        <v>42481</v>
      </c>
      <c r="G460" s="60">
        <f>IF(zgłoszenia[[#This Row],[Data zakończenia sprawy]]&gt;0,zgłoszenia[[#This Row],[Data zakończenia sprawy]]," ")</f>
        <v>42486</v>
      </c>
      <c r="H460" s="61" t="str">
        <f>IF(zgłoszenia[[#This Row],[Sposób zakończenia]]&gt;0,zgłoszenia[[#This Row],[Sposób zakończenia]]," ")</f>
        <v>decyzja umorzenie</v>
      </c>
      <c r="I460" s="77" t="e">
        <f>IF(#REF!&gt;0,#REF!,"---")</f>
        <v>#REF!</v>
      </c>
    </row>
    <row r="461" spans="1:9" ht="30" x14ac:dyDescent="0.25">
      <c r="A461" s="68" t="str">
        <f>IF(zgłoszenia[[#This Row],[ID]]&gt;0,zgłoszenia[[#This Row],[Lp.]]&amp;" "&amp;zgłoszenia[[#This Row],[ID]]&amp;"
"&amp;zgłoszenia[[#This Row],[Nr kance- laryjny]]&amp;"/P/15","---")</f>
        <v>458 KŻ
7405/P/15</v>
      </c>
      <c r="B46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tablica reklamowa dwustronna 
gm. Biesiekierz; ob.Biesiekierz; dz. Nr 4/3</v>
      </c>
      <c r="C461" s="44" t="str">
        <f>IF(zgłoszenia[[#This Row],[Rodzaj zgłoszenia]]&gt;0,zgłoszenia[[#This Row],[Rodzaj zgłoszenia]]," ")</f>
        <v>budowa obiektu - art. 29 ust. 1</v>
      </c>
      <c r="D461" s="64" t="e">
        <f>IF(#REF!&gt;0,#REF!&amp;";
"&amp;#REF!," ")</f>
        <v>#REF!</v>
      </c>
      <c r="E461" s="69" t="e">
        <f>IF(zgłoszenia[BOŚ Znak sprawy]&gt;0,zgłoszenia[BOŚ Znak sprawy]&amp;"
( "&amp;#REF!&amp;" "&amp;"dni )"," ")</f>
        <v>#REF!</v>
      </c>
      <c r="F461" s="82">
        <f>IF(zgłoszenia[[#This Row],[Data wpływu wniosku]]&gt;0,zgłoszenia[[#This Row],[Data wpływu wniosku]]," ")</f>
        <v>42482</v>
      </c>
      <c r="G461" s="60">
        <f>IF(zgłoszenia[[#This Row],[Data zakończenia sprawy]]&gt;0,zgłoszenia[[#This Row],[Data zakończenia sprawy]]," ")</f>
        <v>42529</v>
      </c>
      <c r="H461" s="61" t="str">
        <f>IF(zgłoszenia[[#This Row],[Sposób zakończenia]]&gt;0,zgłoszenia[[#This Row],[Sposób zakończenia]]," ")</f>
        <v>brak sprzeciwu - zgłoszenie skuteczne</v>
      </c>
      <c r="I461" s="77" t="e">
        <f>IF(#REF!&gt;0,#REF!,"---")</f>
        <v>#REF!</v>
      </c>
    </row>
    <row r="462" spans="1:9" ht="45" x14ac:dyDescent="0.25">
      <c r="A462" s="68" t="str">
        <f>IF(zgłoszenia[[#This Row],[ID]]&gt;0,zgłoszenia[[#This Row],[Lp.]]&amp;" "&amp;zgłoszenia[[#This Row],[ID]]&amp;"
"&amp;zgłoszenia[[#This Row],[Nr kance- laryjny]]&amp;"/P/15","---")</f>
        <v>459 KŻ
7420/P/15</v>
      </c>
      <c r="B46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ogródek gastronomiczny 
gm. Mielno; ob.Mielno; dz. Nr 226/26</v>
      </c>
      <c r="C462" s="44" t="str">
        <f>IF(zgłoszenia[[#This Row],[Rodzaj zgłoszenia]]&gt;0,zgłoszenia[[#This Row],[Rodzaj zgłoszenia]]," ")</f>
        <v>tymczasowy obiekt - art. 29 ust. 1, pkt 12</v>
      </c>
      <c r="D462" s="64" t="e">
        <f>IF(#REF!&gt;0,#REF!&amp;";
"&amp;#REF!," ")</f>
        <v>#REF!</v>
      </c>
      <c r="E462" s="69" t="e">
        <f>IF(zgłoszenia[BOŚ Znak sprawy]&gt;0,zgłoszenia[BOŚ Znak sprawy]&amp;"
( "&amp;#REF!&amp;" "&amp;"dni )"," ")</f>
        <v>#REF!</v>
      </c>
      <c r="F462" s="82">
        <f>IF(zgłoszenia[[#This Row],[Data wpływu wniosku]]&gt;0,zgłoszenia[[#This Row],[Data wpływu wniosku]]," ")</f>
        <v>42482</v>
      </c>
      <c r="G462" s="60">
        <f>IF(zgłoszenia[[#This Row],[Data zakończenia sprawy]]&gt;0,zgłoszenia[[#This Row],[Data zakończenia sprawy]]," ")</f>
        <v>42550</v>
      </c>
      <c r="H462" s="61" t="str">
        <f>IF(zgłoszenia[[#This Row],[Sposób zakończenia]]&gt;0,zgłoszenia[[#This Row],[Sposób zakończenia]]," ")</f>
        <v>decyzja sprzeciwu</v>
      </c>
      <c r="I462" s="77" t="e">
        <f>IF(#REF!&gt;0,#REF!,"---")</f>
        <v>#REF!</v>
      </c>
    </row>
    <row r="463" spans="1:9" ht="30" x14ac:dyDescent="0.25">
      <c r="A463" s="68" t="str">
        <f>IF(zgłoszenia[[#This Row],[ID]]&gt;0,zgłoszenia[[#This Row],[Lp.]]&amp;" "&amp;zgłoszenia[[#This Row],[ID]]&amp;"
"&amp;zgłoszenia[[#This Row],[Nr kance- laryjny]]&amp;"/P/15","---")</f>
        <v>460 AP
7407/P/15</v>
      </c>
      <c r="B46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pomieszczenie gospodarcze 
gm. Sianów; ob.Dąbrowa ; dz. Nr 144/6</v>
      </c>
      <c r="C463" s="44" t="str">
        <f>IF(zgłoszenia[[#This Row],[Rodzaj zgłoszenia]]&gt;0,zgłoszenia[[#This Row],[Rodzaj zgłoszenia]]," ")</f>
        <v>budowa obiektu - art. 29 ust. 1</v>
      </c>
      <c r="D463" s="64" t="e">
        <f>IF(#REF!&gt;0,#REF!&amp;";
"&amp;#REF!," ")</f>
        <v>#REF!</v>
      </c>
      <c r="E463" s="69" t="e">
        <f>IF(zgłoszenia[BOŚ Znak sprawy]&gt;0,zgłoszenia[BOŚ Znak sprawy]&amp;"
( "&amp;#REF!&amp;" "&amp;"dni )"," ")</f>
        <v>#REF!</v>
      </c>
      <c r="F463" s="82">
        <f>IF(zgłoszenia[[#This Row],[Data wpływu wniosku]]&gt;0,zgłoszenia[[#This Row],[Data wpływu wniosku]]," ")</f>
        <v>42482</v>
      </c>
      <c r="G463" s="60">
        <f>IF(zgłoszenia[[#This Row],[Data zakończenia sprawy]]&gt;0,zgłoszenia[[#This Row],[Data zakończenia sprawy]]," ")</f>
        <v>42495</v>
      </c>
      <c r="H463" s="61" t="str">
        <f>IF(zgłoszenia[[#This Row],[Sposób zakończenia]]&gt;0,zgłoszenia[[#This Row],[Sposób zakończenia]]," ")</f>
        <v>brak sprzeciwu - zgłoszenie skuteczne</v>
      </c>
      <c r="I463" s="77" t="e">
        <f>IF(#REF!&gt;0,#REF!,"---")</f>
        <v>#REF!</v>
      </c>
    </row>
    <row r="464" spans="1:9" ht="30" x14ac:dyDescent="0.25">
      <c r="A464" s="68" t="str">
        <f>IF(zgłoszenia[[#This Row],[ID]]&gt;0,zgłoszenia[[#This Row],[Lp.]]&amp;" "&amp;zgłoszenia[[#This Row],[ID]]&amp;"
"&amp;zgłoszenia[[#This Row],[Nr kance- laryjny]]&amp;"/P/15","---")</f>
        <v>461 KŻ
7418/P/15</v>
      </c>
      <c r="B46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tablica reklamowa  
gm. Bobolice; ob.Kłanino; dz. Nr 176/1</v>
      </c>
      <c r="C464" s="44" t="str">
        <f>IF(zgłoszenia[[#This Row],[Rodzaj zgłoszenia]]&gt;0,zgłoszenia[[#This Row],[Rodzaj zgłoszenia]]," ")</f>
        <v>budowa obiektu - art. 29 ust. 1</v>
      </c>
      <c r="D464" s="64" t="e">
        <f>IF(#REF!&gt;0,#REF!&amp;";
"&amp;#REF!," ")</f>
        <v>#REF!</v>
      </c>
      <c r="E464" s="69" t="e">
        <f>IF(zgłoszenia[BOŚ Znak sprawy]&gt;0,zgłoszenia[BOŚ Znak sprawy]&amp;"
( "&amp;#REF!&amp;" "&amp;"dni )"," ")</f>
        <v>#REF!</v>
      </c>
      <c r="F464" s="82">
        <f>IF(zgłoszenia[[#This Row],[Data wpływu wniosku]]&gt;0,zgłoszenia[[#This Row],[Data wpływu wniosku]]," ")</f>
        <v>42482</v>
      </c>
      <c r="G464" s="60">
        <f>IF(zgłoszenia[[#This Row],[Data zakończenia sprawy]]&gt;0,zgłoszenia[[#This Row],[Data zakończenia sprawy]]," ")</f>
        <v>42535</v>
      </c>
      <c r="H464" s="61" t="str">
        <f>IF(zgłoszenia[[#This Row],[Sposób zakończenia]]&gt;0,zgłoszenia[[#This Row],[Sposób zakończenia]]," ")</f>
        <v>brak sprzeciwu - zgłoszenie skuteczne</v>
      </c>
      <c r="I464" s="77" t="e">
        <f>IF(#REF!&gt;0,#REF!,"---")</f>
        <v>#REF!</v>
      </c>
    </row>
    <row r="465" spans="1:9" ht="30" x14ac:dyDescent="0.25">
      <c r="A465" s="68" t="str">
        <f>IF(zgłoszenia[[#This Row],[ID]]&gt;0,zgłoszenia[[#This Row],[Lp.]]&amp;" "&amp;zgłoszenia[[#This Row],[ID]]&amp;"
"&amp;zgłoszenia[[#This Row],[Nr kance- laryjny]]&amp;"/P/15","---")</f>
        <v>462 AP
7412/P/15</v>
      </c>
      <c r="B46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obiektó na oczyszczalni ścieków 
gm. Manowo; ob.Rosnowo; dz. Nr 203</v>
      </c>
      <c r="C465" s="44" t="str">
        <f>IF(zgłoszenia[[#This Row],[Rodzaj zgłoszenia]]&gt;0,zgłoszenia[[#This Row],[Rodzaj zgłoszenia]]," ")</f>
        <v>rozbiórka obiektu - art. 31</v>
      </c>
      <c r="D465" s="64" t="e">
        <f>IF(#REF!&gt;0,#REF!&amp;";
"&amp;#REF!," ")</f>
        <v>#REF!</v>
      </c>
      <c r="E465" s="69" t="e">
        <f>IF(zgłoszenia[BOŚ Znak sprawy]&gt;0,zgłoszenia[BOŚ Znak sprawy]&amp;"
( "&amp;#REF!&amp;" "&amp;"dni )"," ")</f>
        <v>#REF!</v>
      </c>
      <c r="F465" s="82">
        <f>IF(zgłoszenia[[#This Row],[Data wpływu wniosku]]&gt;0,zgłoszenia[[#This Row],[Data wpływu wniosku]]," ")</f>
        <v>42482</v>
      </c>
      <c r="G465" s="60">
        <f>IF(zgłoszenia[[#This Row],[Data zakończenia sprawy]]&gt;0,zgłoszenia[[#This Row],[Data zakończenia sprawy]]," ")</f>
        <v>42496</v>
      </c>
      <c r="H465" s="61" t="str">
        <f>IF(zgłoszenia[[#This Row],[Sposób zakończenia]]&gt;0,zgłoszenia[[#This Row],[Sposób zakończenia]]," ")</f>
        <v>brak sprzeciwu - zgłoszenie skuteczne</v>
      </c>
      <c r="I465" s="77" t="e">
        <f>IF(#REF!&gt;0,#REF!,"---")</f>
        <v>#REF!</v>
      </c>
    </row>
    <row r="466" spans="1:9" ht="45" x14ac:dyDescent="0.25">
      <c r="A466" s="68" t="str">
        <f>IF(zgłoszenia[[#This Row],[ID]]&gt;0,zgłoszenia[[#This Row],[Lp.]]&amp;" "&amp;zgłoszenia[[#This Row],[ID]]&amp;"
"&amp;zgłoszenia[[#This Row],[Nr kance- laryjny]]&amp;"/P/15","---")</f>
        <v>463 WŚ
7492/P/15</v>
      </c>
      <c r="B46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stolarki okiennej 
gm. Sianów; ob.Sianów; dz. Nr 23</v>
      </c>
      <c r="C466" s="44" t="str">
        <f>IF(zgłoszenia[[#This Row],[Rodzaj zgłoszenia]]&gt;0,zgłoszenia[[#This Row],[Rodzaj zgłoszenia]]," ")</f>
        <v>roboty budowlane - art. 29 ust. 2</v>
      </c>
      <c r="D466" s="64" t="e">
        <f>IF(#REF!&gt;0,#REF!&amp;";
"&amp;#REF!," ")</f>
        <v>#REF!</v>
      </c>
      <c r="E466" s="69" t="e">
        <f>IF(zgłoszenia[BOŚ Znak sprawy]&gt;0,zgłoszenia[BOŚ Znak sprawy]&amp;"
( "&amp;#REF!&amp;" "&amp;"dni )"," ")</f>
        <v>#REF!</v>
      </c>
      <c r="F466" s="82">
        <f>IF(zgłoszenia[[#This Row],[Data wpływu wniosku]]&gt;0,zgłoszenia[[#This Row],[Data wpływu wniosku]]," ")</f>
        <v>42485</v>
      </c>
      <c r="G466" s="60">
        <f>IF(zgłoszenia[[#This Row],[Data zakończenia sprawy]]&gt;0,zgłoszenia[[#This Row],[Data zakończenia sprawy]]," ")</f>
        <v>42515</v>
      </c>
      <c r="H466" s="61" t="str">
        <f>IF(zgłoszenia[[#This Row],[Sposób zakończenia]]&gt;0,zgłoszenia[[#This Row],[Sposób zakończenia]]," ")</f>
        <v>brak sprzeciwu - zgłoszenie skuteczne</v>
      </c>
      <c r="I466" s="77" t="e">
        <f>IF(#REF!&gt;0,#REF!,"---")</f>
        <v>#REF!</v>
      </c>
    </row>
    <row r="467" spans="1:9" ht="45" x14ac:dyDescent="0.25">
      <c r="A467" s="68" t="str">
        <f>IF(zgłoszenia[[#This Row],[ID]]&gt;0,zgłoszenia[[#This Row],[Lp.]]&amp;" "&amp;zgłoszenia[[#This Row],[ID]]&amp;"
"&amp;zgłoszenia[[#This Row],[Nr kance- laryjny]]&amp;"/P/15","---")</f>
        <v>464 WŚ
7489/P/15</v>
      </c>
      <c r="B46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zdjęcie eternituz budynku mieszkalnego 
gm. Biesiekierz; ob.Stare Bielice ; dz. Nr 42/2</v>
      </c>
      <c r="C467" s="44" t="str">
        <f>IF(zgłoszenia[[#This Row],[Rodzaj zgłoszenia]]&gt;0,zgłoszenia[[#This Row],[Rodzaj zgłoszenia]]," ")</f>
        <v>roboty budowlane - art. 29 ust. 2</v>
      </c>
      <c r="D467" s="64" t="e">
        <f>IF(#REF!&gt;0,#REF!&amp;";
"&amp;#REF!," ")</f>
        <v>#REF!</v>
      </c>
      <c r="E467" s="69" t="e">
        <f>IF(zgłoszenia[BOŚ Znak sprawy]&gt;0,zgłoszenia[BOŚ Znak sprawy]&amp;"
( "&amp;#REF!&amp;" "&amp;"dni )"," ")</f>
        <v>#REF!</v>
      </c>
      <c r="F467" s="82">
        <f>IF(zgłoszenia[[#This Row],[Data wpływu wniosku]]&gt;0,zgłoszenia[[#This Row],[Data wpływu wniosku]]," ")</f>
        <v>42485</v>
      </c>
      <c r="G467" s="60">
        <f>IF(zgłoszenia[[#This Row],[Data zakończenia sprawy]]&gt;0,zgłoszenia[[#This Row],[Data zakończenia sprawy]]," ")</f>
        <v>42515</v>
      </c>
      <c r="H467" s="61" t="str">
        <f>IF(zgłoszenia[[#This Row],[Sposób zakończenia]]&gt;0,zgłoszenia[[#This Row],[Sposób zakończenia]]," ")</f>
        <v>brak sprzeciwu - zgłoszenie skuteczne</v>
      </c>
      <c r="I467" s="77" t="e">
        <f>IF(#REF!&gt;0,#REF!,"---")</f>
        <v>#REF!</v>
      </c>
    </row>
    <row r="468" spans="1:9" ht="30" x14ac:dyDescent="0.25">
      <c r="A468" s="68" t="str">
        <f>IF(zgłoszenia[[#This Row],[ID]]&gt;0,zgłoszenia[[#This Row],[Lp.]]&amp;" "&amp;zgłoszenia[[#This Row],[ID]]&amp;"
"&amp;zgłoszenia[[#This Row],[Nr kance- laryjny]]&amp;"/P/15","---")</f>
        <v>465 ŁD
7491/P/15</v>
      </c>
      <c r="B46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wolnostojąca altana  
gm. Mielno; ob.Sarbinowo; dz. Nr 238/4</v>
      </c>
      <c r="C468" s="44" t="str">
        <f>IF(zgłoszenia[[#This Row],[Rodzaj zgłoszenia]]&gt;0,zgłoszenia[[#This Row],[Rodzaj zgłoszenia]]," ")</f>
        <v>budowa obiektu - art. 29 ust. 1</v>
      </c>
      <c r="D468" s="64" t="e">
        <f>IF(#REF!&gt;0,#REF!&amp;";
"&amp;#REF!," ")</f>
        <v>#REF!</v>
      </c>
      <c r="E468" s="69" t="e">
        <f>IF(zgłoszenia[BOŚ Znak sprawy]&gt;0,zgłoszenia[BOŚ Znak sprawy]&amp;"
( "&amp;#REF!&amp;" "&amp;"dni )"," ")</f>
        <v>#REF!</v>
      </c>
      <c r="F468" s="82">
        <f>IF(zgłoszenia[[#This Row],[Data wpływu wniosku]]&gt;0,zgłoszenia[[#This Row],[Data wpływu wniosku]]," ")</f>
        <v>42485</v>
      </c>
      <c r="G468" s="60">
        <f>IF(zgłoszenia[[#This Row],[Data zakończenia sprawy]]&gt;0,zgłoszenia[[#This Row],[Data zakończenia sprawy]]," ")</f>
        <v>42496</v>
      </c>
      <c r="H468" s="61" t="str">
        <f>IF(zgłoszenia[[#This Row],[Sposób zakończenia]]&gt;0,zgłoszenia[[#This Row],[Sposób zakończenia]]," ")</f>
        <v>brak sprzeciwu - zgłoszenie skuteczne</v>
      </c>
      <c r="I468" s="77" t="e">
        <f>IF(#REF!&gt;0,#REF!,"---")</f>
        <v>#REF!</v>
      </c>
    </row>
    <row r="469" spans="1:9" ht="45" x14ac:dyDescent="0.25">
      <c r="A469" s="68" t="str">
        <f>IF(zgłoszenia[[#This Row],[ID]]&gt;0,zgłoszenia[[#This Row],[Lp.]]&amp;" "&amp;zgłoszenia[[#This Row],[ID]]&amp;"
"&amp;zgłoszenia[[#This Row],[Nr kance- laryjny]]&amp;"/P/15","---")</f>
        <v>466 ŁD
7400/P/15</v>
      </c>
      <c r="B46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
gm. Biesiekierz; ob.Nowe Bielice; dz. Nr 36/79</v>
      </c>
      <c r="C469" s="44" t="str">
        <f>IF(zgłoszenia[[#This Row],[Rodzaj zgłoszenia]]&gt;0,zgłoszenia[[#This Row],[Rodzaj zgłoszenia]]," ")</f>
        <v>budowa obiektu - art. 29 ust. 1</v>
      </c>
      <c r="D469" s="64" t="e">
        <f>IF(#REF!&gt;0,#REF!&amp;";
"&amp;#REF!," ")</f>
        <v>#REF!</v>
      </c>
      <c r="E469" s="69" t="e">
        <f>IF(zgłoszenia[BOŚ Znak sprawy]&gt;0,zgłoszenia[BOŚ Znak sprawy]&amp;"
( "&amp;#REF!&amp;" "&amp;"dni )"," ")</f>
        <v>#REF!</v>
      </c>
      <c r="F469" s="82">
        <f>IF(zgłoszenia[[#This Row],[Data wpływu wniosku]]&gt;0,zgłoszenia[[#This Row],[Data wpływu wniosku]]," ")</f>
        <v>42482</v>
      </c>
      <c r="G469" s="60">
        <f>IF(zgłoszenia[[#This Row],[Data zakończenia sprawy]]&gt;0,zgłoszenia[[#This Row],[Data zakończenia sprawy]]," ")</f>
        <v>42509</v>
      </c>
      <c r="H469" s="61" t="str">
        <f>IF(zgłoszenia[[#This Row],[Sposób zakończenia]]&gt;0,zgłoszenia[[#This Row],[Sposób zakończenia]]," ")</f>
        <v>brak sprzeciwu - zgłoszenie skuteczne</v>
      </c>
      <c r="I469" s="77" t="e">
        <f>IF(#REF!&gt;0,#REF!,"---")</f>
        <v>#REF!</v>
      </c>
    </row>
    <row r="470" spans="1:9" ht="45" x14ac:dyDescent="0.25">
      <c r="A470" s="68" t="str">
        <f>IF(zgłoszenia[[#This Row],[ID]]&gt;0,zgłoszenia[[#This Row],[Lp.]]&amp;" "&amp;zgłoszenia[[#This Row],[ID]]&amp;"
"&amp;zgłoszenia[[#This Row],[Nr kance- laryjny]]&amp;"/P/15","---")</f>
        <v>467 KŻ
7381/P/16/P/15</v>
      </c>
      <c r="B47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kiosk z lodami, namioty handlowe  
gm. Mielno; ob.Mielno; dz. Nr 54/16</v>
      </c>
      <c r="C470" s="44" t="str">
        <f>IF(zgłoszenia[[#This Row],[Rodzaj zgłoszenia]]&gt;0,zgłoszenia[[#This Row],[Rodzaj zgłoszenia]]," ")</f>
        <v>tymczasowy obiekt - art. 29 ust. 1, pkt 12</v>
      </c>
      <c r="D470" s="64" t="e">
        <f>IF(#REF!&gt;0,#REF!&amp;";
"&amp;#REF!," ")</f>
        <v>#REF!</v>
      </c>
      <c r="E470" s="69" t="e">
        <f>IF(zgłoszenia[BOŚ Znak sprawy]&gt;0,zgłoszenia[BOŚ Znak sprawy]&amp;"
( "&amp;#REF!&amp;" "&amp;"dni )"," ")</f>
        <v>#REF!</v>
      </c>
      <c r="F470" s="82">
        <f>IF(zgłoszenia[[#This Row],[Data wpływu wniosku]]&gt;0,zgłoszenia[[#This Row],[Data wpływu wniosku]]," ")</f>
        <v>42482</v>
      </c>
      <c r="G470" s="60">
        <f>IF(zgłoszenia[[#This Row],[Data zakończenia sprawy]]&gt;0,zgłoszenia[[#This Row],[Data zakończenia sprawy]]," ")</f>
        <v>42523</v>
      </c>
      <c r="H470" s="61" t="str">
        <f>IF(zgłoszenia[[#This Row],[Sposób zakończenia]]&gt;0,zgłoszenia[[#This Row],[Sposób zakończenia]]," ")</f>
        <v>brak sprzeciwu - zgłoszenie skuteczne</v>
      </c>
      <c r="I470" s="77" t="e">
        <f>IF(#REF!&gt;0,#REF!,"---")</f>
        <v>#REF!</v>
      </c>
    </row>
    <row r="471" spans="1:9" ht="45" x14ac:dyDescent="0.25">
      <c r="A471" s="68" t="str">
        <f>IF(zgłoszenia[[#This Row],[ID]]&gt;0,zgłoszenia[[#This Row],[Lp.]]&amp;" "&amp;zgłoszenia[[#This Row],[ID]]&amp;"
"&amp;zgłoszenia[[#This Row],[Nr kance- laryjny]]&amp;"/P/15","---")</f>
        <v>468 KŻ
7382/P/16/P/15</v>
      </c>
      <c r="B47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kiosk z lodami 
gm. Mielno; ob.Mielno; dz. Nr 54/16</v>
      </c>
      <c r="C471" s="44" t="str">
        <f>IF(zgłoszenia[[#This Row],[Rodzaj zgłoszenia]]&gt;0,zgłoszenia[[#This Row],[Rodzaj zgłoszenia]]," ")</f>
        <v>tymczasowy obiekt - art. 29 ust. 1, pkt 12</v>
      </c>
      <c r="D471" s="64" t="e">
        <f>IF(#REF!&gt;0,#REF!&amp;";
"&amp;#REF!," ")</f>
        <v>#REF!</v>
      </c>
      <c r="E471" s="69" t="e">
        <f>IF(zgłoszenia[BOŚ Znak sprawy]&gt;0,zgłoszenia[BOŚ Znak sprawy]&amp;"
( "&amp;#REF!&amp;" "&amp;"dni )"," ")</f>
        <v>#REF!</v>
      </c>
      <c r="F471" s="82">
        <f>IF(zgłoszenia[[#This Row],[Data wpływu wniosku]]&gt;0,zgłoszenia[[#This Row],[Data wpływu wniosku]]," ")</f>
        <v>42482</v>
      </c>
      <c r="G471" s="60">
        <f>IF(zgłoszenia[[#This Row],[Data zakończenia sprawy]]&gt;0,zgłoszenia[[#This Row],[Data zakończenia sprawy]]," ")</f>
        <v>42523</v>
      </c>
      <c r="H471" s="61" t="str">
        <f>IF(zgłoszenia[[#This Row],[Sposób zakończenia]]&gt;0,zgłoszenia[[#This Row],[Sposób zakończenia]]," ")</f>
        <v>brak sprzeciwu - zgłoszenie skuteczne</v>
      </c>
      <c r="I471" s="77" t="e">
        <f>IF(#REF!&gt;0,#REF!,"---")</f>
        <v>#REF!</v>
      </c>
    </row>
    <row r="472" spans="1:9" ht="60" x14ac:dyDescent="0.25">
      <c r="A472" s="68" t="str">
        <f>IF(zgłoszenia[[#This Row],[ID]]&gt;0,zgłoszenia[[#This Row],[Lp.]]&amp;" "&amp;zgłoszenia[[#This Row],[ID]]&amp;"
"&amp;zgłoszenia[[#This Row],[Nr kance- laryjny]]&amp;"/P/15","---")</f>
        <v>469 AP
7401/P/16/P/15</v>
      </c>
      <c r="B47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sieci wodociągowej - przeniesienie do zgłosz. zamierzenia bud.   
gm. Mielno; ob.Łazy ; dz. Nr 70, 86, 690, 89/15, 89/16, 95/2</v>
      </c>
      <c r="C472" s="44" t="str">
        <f>IF(zgłoszenia[[#This Row],[Rodzaj zgłoszenia]]&gt;0,zgłoszenia[[#This Row],[Rodzaj zgłoszenia]]," ")</f>
        <v>sieci art.29 ust.1 pkt 19a</v>
      </c>
      <c r="D472" s="64" t="e">
        <f>IF(#REF!&gt;0,#REF!&amp;";
"&amp;#REF!," ")</f>
        <v>#REF!</v>
      </c>
      <c r="E472" s="69" t="e">
        <f>IF(zgłoszenia[BOŚ Znak sprawy]&gt;0,zgłoszenia[BOŚ Znak sprawy]&amp;"
( "&amp;#REF!&amp;" "&amp;"dni )"," ")</f>
        <v>#REF!</v>
      </c>
      <c r="F472" s="82">
        <f>IF(zgłoszenia[[#This Row],[Data wpływu wniosku]]&gt;0,zgłoszenia[[#This Row],[Data wpływu wniosku]]," ")</f>
        <v>42482</v>
      </c>
      <c r="G472" s="60">
        <f>IF(zgłoszenia[[#This Row],[Data zakończenia sprawy]]&gt;0,zgłoszenia[[#This Row],[Data zakończenia sprawy]]," ")</f>
        <v>42503</v>
      </c>
      <c r="H472" s="61" t="str">
        <f>IF(zgłoszenia[[#This Row],[Sposób zakończenia]]&gt;0,zgłoszenia[[#This Row],[Sposób zakończenia]]," ")</f>
        <v xml:space="preserve"> </v>
      </c>
      <c r="I472" s="77" t="e">
        <f>IF(#REF!&gt;0,#REF!,"---")</f>
        <v>#REF!</v>
      </c>
    </row>
    <row r="473" spans="1:9" ht="45" x14ac:dyDescent="0.25">
      <c r="A473" s="68" t="str">
        <f>IF(zgłoszenia[[#This Row],[ID]]&gt;0,zgłoszenia[[#This Row],[Lp.]]&amp;" "&amp;zgłoszenia[[#This Row],[ID]]&amp;"
"&amp;zgłoszenia[[#This Row],[Nr kance- laryjny]]&amp;"/P/15","---")</f>
        <v>470 KŻ
7579/P/15</v>
      </c>
      <c r="B47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drewniany pawilon na 120 dni 
gm. Mielno; ob.Chłopy; dz. Nr 33</v>
      </c>
      <c r="C473" s="44" t="str">
        <f>IF(zgłoszenia[[#This Row],[Rodzaj zgłoszenia]]&gt;0,zgłoszenia[[#This Row],[Rodzaj zgłoszenia]]," ")</f>
        <v>tymczasowy obiekt - art. 29 ust. 1, pkt 12</v>
      </c>
      <c r="D473" s="64" t="e">
        <f>IF(#REF!&gt;0,#REF!&amp;";
"&amp;#REF!," ")</f>
        <v>#REF!</v>
      </c>
      <c r="E473" s="69" t="e">
        <f>IF(zgłoszenia[BOŚ Znak sprawy]&gt;0,zgłoszenia[BOŚ Znak sprawy]&amp;"
( "&amp;#REF!&amp;" "&amp;"dni )"," ")</f>
        <v>#REF!</v>
      </c>
      <c r="F473" s="82">
        <f>IF(zgłoszenia[[#This Row],[Data wpływu wniosku]]&gt;0,zgłoszenia[[#This Row],[Data wpływu wniosku]]," ")</f>
        <v>42485</v>
      </c>
      <c r="G473" s="60">
        <f>IF(zgłoszenia[[#This Row],[Data zakończenia sprawy]]&gt;0,zgłoszenia[[#This Row],[Data zakończenia sprawy]]," ")</f>
        <v>42508</v>
      </c>
      <c r="H473" s="61" t="str">
        <f>IF(zgłoszenia[[#This Row],[Sposób zakończenia]]&gt;0,zgłoszenia[[#This Row],[Sposób zakończenia]]," ")</f>
        <v>brak sprzeciwu - zgłoszenie skuteczne</v>
      </c>
      <c r="I473" s="77" t="e">
        <f>IF(#REF!&gt;0,#REF!,"---")</f>
        <v>#REF!</v>
      </c>
    </row>
    <row r="474" spans="1:9" ht="45" x14ac:dyDescent="0.25">
      <c r="A474" s="68" t="str">
        <f>IF(zgłoszenia[[#This Row],[ID]]&gt;0,zgłoszenia[[#This Row],[Lp.]]&amp;" "&amp;zgłoszenia[[#This Row],[ID]]&amp;"
"&amp;zgłoszenia[[#This Row],[Nr kance- laryjny]]&amp;"/P/15","---")</f>
        <v>471 WŚ
7569/P/15</v>
      </c>
      <c r="B47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w zakresie oświetlenia drogowego 
gm. Biesiekierz; ob.Tatów; dz. Nr 8/5, 5/2</v>
      </c>
      <c r="C474" s="44" t="str">
        <f>IF(zgłoszenia[[#This Row],[Rodzaj zgłoszenia]]&gt;0,zgłoszenia[[#This Row],[Rodzaj zgłoszenia]]," ")</f>
        <v>roboty budowlane - art. 29 ust. 2</v>
      </c>
      <c r="D474" s="64" t="e">
        <f>IF(#REF!&gt;0,#REF!&amp;";
"&amp;#REF!," ")</f>
        <v>#REF!</v>
      </c>
      <c r="E474" s="69" t="e">
        <f>IF(zgłoszenia[BOŚ Znak sprawy]&gt;0,zgłoszenia[BOŚ Znak sprawy]&amp;"
( "&amp;#REF!&amp;" "&amp;"dni )"," ")</f>
        <v>#REF!</v>
      </c>
      <c r="F474" s="82">
        <f>IF(zgłoszenia[[#This Row],[Data wpływu wniosku]]&gt;0,zgłoszenia[[#This Row],[Data wpływu wniosku]]," ")</f>
        <v>42485</v>
      </c>
      <c r="G474" s="60" t="str">
        <f>IF(zgłoszenia[[#This Row],[Data zakończenia sprawy]]&gt;0,zgłoszenia[[#This Row],[Data zakończenia sprawy]]," ")</f>
        <v xml:space="preserve"> </v>
      </c>
      <c r="H474" s="61" t="str">
        <f>IF(zgłoszenia[[#This Row],[Sposób zakończenia]]&gt;0,zgłoszenia[[#This Row],[Sposób zakończenia]]," ")</f>
        <v xml:space="preserve"> </v>
      </c>
      <c r="I474" s="77" t="e">
        <f>IF(#REF!&gt;0,#REF!,"---")</f>
        <v>#REF!</v>
      </c>
    </row>
    <row r="475" spans="1:9" ht="45" x14ac:dyDescent="0.25">
      <c r="A475" s="68" t="str">
        <f>IF(zgłoszenia[[#This Row],[ID]]&gt;0,zgłoszenia[[#This Row],[Lp.]]&amp;" "&amp;zgłoszenia[[#This Row],[ID]]&amp;"
"&amp;zgłoszenia[[#This Row],[Nr kance- laryjny]]&amp;"/P/15","---")</f>
        <v>472 AP
7563/P/15</v>
      </c>
      <c r="B47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wody PE de63 
gm. Mielno; ob.Pękalin; dz. Nr 70/11, 72/2, 72/9</v>
      </c>
      <c r="C475" s="44" t="str">
        <f>IF(zgłoszenia[[#This Row],[Rodzaj zgłoszenia]]&gt;0,zgłoszenia[[#This Row],[Rodzaj zgłoszenia]]," ")</f>
        <v>budowa obiektu - art. 29 ust. 1</v>
      </c>
      <c r="D475" s="64" t="e">
        <f>IF(#REF!&gt;0,#REF!&amp;";
"&amp;#REF!," ")</f>
        <v>#REF!</v>
      </c>
      <c r="E475" s="69" t="e">
        <f>IF(zgłoszenia[BOŚ Znak sprawy]&gt;0,zgłoszenia[BOŚ Znak sprawy]&amp;"
( "&amp;#REF!&amp;" "&amp;"dni )"," ")</f>
        <v>#REF!</v>
      </c>
      <c r="F475" s="82">
        <f>IF(zgłoszenia[[#This Row],[Data wpływu wniosku]]&gt;0,zgłoszenia[[#This Row],[Data wpływu wniosku]]," ")</f>
        <v>42485</v>
      </c>
      <c r="G475" s="60">
        <f>IF(zgłoszenia[[#This Row],[Data zakończenia sprawy]]&gt;0,zgłoszenia[[#This Row],[Data zakończenia sprawy]]," ")</f>
        <v>42496</v>
      </c>
      <c r="H475" s="61" t="str">
        <f>IF(zgłoszenia[[#This Row],[Sposób zakończenia]]&gt;0,zgłoszenia[[#This Row],[Sposób zakończenia]]," ")</f>
        <v>brak sprzeciwu - zgłoszenie skuteczne</v>
      </c>
      <c r="I475" s="77" t="e">
        <f>IF(#REF!&gt;0,#REF!,"---")</f>
        <v>#REF!</v>
      </c>
    </row>
    <row r="476" spans="1:9" ht="45" x14ac:dyDescent="0.25">
      <c r="A476" s="68" t="str">
        <f>IF(zgłoszenia[[#This Row],[ID]]&gt;0,zgłoszenia[[#This Row],[Lp.]]&amp;" "&amp;zgłoszenia[[#This Row],[ID]]&amp;"
"&amp;zgłoszenia[[#This Row],[Nr kance- laryjny]]&amp;"/P/15","---")</f>
        <v>473 MS
7578/P/16/P/15</v>
      </c>
      <c r="B47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drobne naprawy remontowe w hali usługowo-magazynowej  
gm. Będzino; ob.Mścice; dz. Nr 121/20</v>
      </c>
      <c r="C476" s="44" t="str">
        <f>IF(zgłoszenia[[#This Row],[Rodzaj zgłoszenia]]&gt;0,zgłoszenia[[#This Row],[Rodzaj zgłoszenia]]," ")</f>
        <v>roboty budowlane - art. 29 ust. 2</v>
      </c>
      <c r="D476" s="64" t="e">
        <f>IF(#REF!&gt;0,#REF!&amp;";
"&amp;#REF!," ")</f>
        <v>#REF!</v>
      </c>
      <c r="E476" s="69" t="e">
        <f>IF(zgłoszenia[BOŚ Znak sprawy]&gt;0,zgłoszenia[BOŚ Znak sprawy]&amp;"
( "&amp;#REF!&amp;" "&amp;"dni )"," ")</f>
        <v>#REF!</v>
      </c>
      <c r="F476" s="82">
        <f>IF(zgłoszenia[[#This Row],[Data wpływu wniosku]]&gt;0,zgłoszenia[[#This Row],[Data wpływu wniosku]]," ")</f>
        <v>42486</v>
      </c>
      <c r="G476" s="60">
        <f>IF(zgłoszenia[[#This Row],[Data zakończenia sprawy]]&gt;0,zgłoszenia[[#This Row],[Data zakończenia sprawy]]," ")</f>
        <v>42515</v>
      </c>
      <c r="H476" s="61" t="str">
        <f>IF(zgłoszenia[[#This Row],[Sposób zakończenia]]&gt;0,zgłoszenia[[#This Row],[Sposób zakończenia]]," ")</f>
        <v>brak sprzeciwu - zgłoszenie skuteczne</v>
      </c>
      <c r="I476" s="77" t="e">
        <f>IF(#REF!&gt;0,#REF!,"---")</f>
        <v>#REF!</v>
      </c>
    </row>
    <row r="477" spans="1:9" ht="45" x14ac:dyDescent="0.25">
      <c r="A477" s="68" t="str">
        <f>IF(zgłoszenia[[#This Row],[ID]]&gt;0,zgłoszenia[[#This Row],[Lp.]]&amp;" "&amp;zgłoszenia[[#This Row],[ID]]&amp;"
"&amp;zgłoszenia[[#This Row],[Nr kance- laryjny]]&amp;"/P/15","---")</f>
        <v>474 ŁD
7694/P/16/P/15</v>
      </c>
      <c r="B47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gospodarze, dwie wiaty  
gm. Będzino; ob.Będzinko ; dz. Nr 43/1</v>
      </c>
      <c r="C477" s="44" t="str">
        <f>IF(zgłoszenia[[#This Row],[Rodzaj zgłoszenia]]&gt;0,zgłoszenia[[#This Row],[Rodzaj zgłoszenia]]," ")</f>
        <v>budowa obiektu - art. 29 ust. 1</v>
      </c>
      <c r="D477" s="64" t="e">
        <f>IF(#REF!&gt;0,#REF!&amp;";
"&amp;#REF!," ")</f>
        <v>#REF!</v>
      </c>
      <c r="E477" s="69" t="e">
        <f>IF(zgłoszenia[BOŚ Znak sprawy]&gt;0,zgłoszenia[BOŚ Znak sprawy]&amp;"
( "&amp;#REF!&amp;" "&amp;"dni )"," ")</f>
        <v>#REF!</v>
      </c>
      <c r="F477" s="82">
        <f>IF(zgłoszenia[[#This Row],[Data wpływu wniosku]]&gt;0,zgłoszenia[[#This Row],[Data wpływu wniosku]]," ")</f>
        <v>42486</v>
      </c>
      <c r="G477" s="60">
        <f>IF(zgłoszenia[[#This Row],[Data zakończenia sprawy]]&gt;0,zgłoszenia[[#This Row],[Data zakończenia sprawy]]," ")</f>
        <v>42514</v>
      </c>
      <c r="H477" s="61" t="str">
        <f>IF(zgłoszenia[[#This Row],[Sposób zakończenia]]&gt;0,zgłoszenia[[#This Row],[Sposób zakończenia]]," ")</f>
        <v>brak sprzeciwu - zgłoszenie skuteczne</v>
      </c>
      <c r="I477" s="77" t="e">
        <f>IF(#REF!&gt;0,#REF!,"---")</f>
        <v>#REF!</v>
      </c>
    </row>
    <row r="478" spans="1:9" ht="45" x14ac:dyDescent="0.25">
      <c r="A478" s="68" t="str">
        <f>IF(zgłoszenia[[#This Row],[ID]]&gt;0,zgłoszenia[[#This Row],[Lp.]]&amp;" "&amp;zgłoszenia[[#This Row],[ID]]&amp;"
"&amp;zgłoszenia[[#This Row],[Nr kance- laryjny]]&amp;"/P/15","---")</f>
        <v>475 ŁD
7696/P/16/P/15</v>
      </c>
      <c r="B47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utwardzenie placu manewrowego  
gm. Biesiekierz; ob.Biesiekierz; dz. Nr 114/2</v>
      </c>
      <c r="C478" s="44" t="str">
        <f>IF(zgłoszenia[[#This Row],[Rodzaj zgłoszenia]]&gt;0,zgłoszenia[[#This Row],[Rodzaj zgłoszenia]]," ")</f>
        <v>roboty budowlane - art. 29 ust. 2</v>
      </c>
      <c r="D478" s="64" t="e">
        <f>IF(#REF!&gt;0,#REF!&amp;";
"&amp;#REF!," ")</f>
        <v>#REF!</v>
      </c>
      <c r="E478" s="69" t="e">
        <f>IF(zgłoszenia[BOŚ Znak sprawy]&gt;0,zgłoszenia[BOŚ Znak sprawy]&amp;"
( "&amp;#REF!&amp;" "&amp;"dni )"," ")</f>
        <v>#REF!</v>
      </c>
      <c r="F478" s="82">
        <f>IF(zgłoszenia[[#This Row],[Data wpływu wniosku]]&gt;0,zgłoszenia[[#This Row],[Data wpływu wniosku]]," ")</f>
        <v>42486</v>
      </c>
      <c r="G478" s="60">
        <f>IF(zgłoszenia[[#This Row],[Data zakończenia sprawy]]&gt;0,zgłoszenia[[#This Row],[Data zakończenia sprawy]]," ")</f>
        <v>42510</v>
      </c>
      <c r="H478" s="61" t="str">
        <f>IF(zgłoszenia[[#This Row],[Sposób zakończenia]]&gt;0,zgłoszenia[[#This Row],[Sposób zakończenia]]," ")</f>
        <v>brak sprzeciwu - zgłoszenie skuteczne</v>
      </c>
      <c r="I478" s="77" t="e">
        <f>IF(#REF!&gt;0,#REF!,"---")</f>
        <v>#REF!</v>
      </c>
    </row>
    <row r="479" spans="1:9" ht="45" x14ac:dyDescent="0.25">
      <c r="A479" s="68" t="str">
        <f>IF(zgłoszenia[[#This Row],[ID]]&gt;0,zgłoszenia[[#This Row],[Lp.]]&amp;" "&amp;zgłoszenia[[#This Row],[ID]]&amp;"
"&amp;zgłoszenia[[#This Row],[Nr kance- laryjny]]&amp;"/P/15","---")</f>
        <v>476 AŁ
7703/P/16/P/15</v>
      </c>
      <c r="B47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obiektów              małej architektury  
gm. Świeszyno; ob.Dunowo; dz. Nr 78/41</v>
      </c>
      <c r="C479" s="44" t="str">
        <f>IF(zgłoszenia[[#This Row],[Rodzaj zgłoszenia]]&gt;0,zgłoszenia[[#This Row],[Rodzaj zgłoszenia]]," ")</f>
        <v>budowa obiektu - art. 29 ust. 1</v>
      </c>
      <c r="D479" s="64" t="e">
        <f>IF(#REF!&gt;0,#REF!&amp;";
"&amp;#REF!," ")</f>
        <v>#REF!</v>
      </c>
      <c r="E479" s="69" t="e">
        <f>IF(zgłoszenia[BOŚ Znak sprawy]&gt;0,zgłoszenia[BOŚ Znak sprawy]&amp;"
( "&amp;#REF!&amp;" "&amp;"dni )"," ")</f>
        <v>#REF!</v>
      </c>
      <c r="F479" s="82">
        <f>IF(zgłoszenia[[#This Row],[Data wpływu wniosku]]&gt;0,zgłoszenia[[#This Row],[Data wpływu wniosku]]," ")</f>
        <v>42486</v>
      </c>
      <c r="G479" s="60">
        <f>IF(zgłoszenia[[#This Row],[Data zakończenia sprawy]]&gt;0,zgłoszenia[[#This Row],[Data zakończenia sprawy]]," ")</f>
        <v>42509</v>
      </c>
      <c r="H479" s="61" t="str">
        <f>IF(zgłoszenia[[#This Row],[Sposób zakończenia]]&gt;0,zgłoszenia[[#This Row],[Sposób zakończenia]]," ")</f>
        <v>brak sprzeciwu - zgłoszenie skuteczne</v>
      </c>
      <c r="I479" s="77" t="e">
        <f>IF(#REF!&gt;0,#REF!,"---")</f>
        <v>#REF!</v>
      </c>
    </row>
    <row r="480" spans="1:9" ht="30" x14ac:dyDescent="0.25">
      <c r="A480" s="68" t="str">
        <f>IF(zgłoszenia[[#This Row],[ID]]&gt;0,zgłoszenia[[#This Row],[Lp.]]&amp;" "&amp;zgłoszenia[[#This Row],[ID]]&amp;"
"&amp;zgłoszenia[[#This Row],[Nr kance- laryjny]]&amp;"/P/15","---")</f>
        <v>477 AP
7808/P/15</v>
      </c>
      <c r="B48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0,4kV 
gm. Bobolice; ob.Jadwiżyn; dz. Nr 43, 50, 62</v>
      </c>
      <c r="C480" s="44" t="str">
        <f>IF(zgłoszenia[[#This Row],[Rodzaj zgłoszenia]]&gt;0,zgłoszenia[[#This Row],[Rodzaj zgłoszenia]]," ")</f>
        <v>budowa obiektu - art. 29 ust. 1</v>
      </c>
      <c r="D480" s="64" t="e">
        <f>IF(#REF!&gt;0,#REF!&amp;";
"&amp;#REF!," ")</f>
        <v>#REF!</v>
      </c>
      <c r="E480" s="69" t="e">
        <f>IF(zgłoszenia[BOŚ Znak sprawy]&gt;0,zgłoszenia[BOŚ Znak sprawy]&amp;"
( "&amp;#REF!&amp;" "&amp;"dni )"," ")</f>
        <v>#REF!</v>
      </c>
      <c r="F480" s="82">
        <f>IF(zgłoszenia[[#This Row],[Data wpływu wniosku]]&gt;0,zgłoszenia[[#This Row],[Data wpływu wniosku]]," ")</f>
        <v>42487</v>
      </c>
      <c r="G480" s="60">
        <f>IF(zgłoszenia[[#This Row],[Data zakończenia sprawy]]&gt;0,zgłoszenia[[#This Row],[Data zakończenia sprawy]]," ")</f>
        <v>42513</v>
      </c>
      <c r="H480" s="61" t="str">
        <f>IF(zgłoszenia[[#This Row],[Sposób zakończenia]]&gt;0,zgłoszenia[[#This Row],[Sposób zakończenia]]," ")</f>
        <v>brak sprzeciwu - zgłoszenie skuteczne</v>
      </c>
      <c r="I480" s="77" t="e">
        <f>IF(#REF!&gt;0,#REF!,"---")</f>
        <v>#REF!</v>
      </c>
    </row>
    <row r="481" spans="1:9" ht="60" x14ac:dyDescent="0.25">
      <c r="A481" s="68" t="str">
        <f>IF(zgłoszenia[[#This Row],[ID]]&gt;0,zgłoszenia[[#This Row],[Lp.]]&amp;" "&amp;zgłoszenia[[#This Row],[ID]]&amp;"
"&amp;zgłoszenia[[#This Row],[Nr kance- laryjny]]&amp;"/P/15","---")</f>
        <v>478 AŁ
7818/P/15</v>
      </c>
      <c r="B48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rozdzielcza i kanalizacji sanitarnej 
gm. Mielno; ob.Sarbinowo; dz. Nr 324/9, 57, 58/3, 58/27</v>
      </c>
      <c r="C481" s="44" t="str">
        <f>IF(zgłoszenia[[#This Row],[Rodzaj zgłoszenia]]&gt;0,zgłoszenia[[#This Row],[Rodzaj zgłoszenia]]," ")</f>
        <v>sieci art.29 ust.1 pkt 19a</v>
      </c>
      <c r="D481" s="64" t="e">
        <f>IF(#REF!&gt;0,#REF!&amp;";
"&amp;#REF!," ")</f>
        <v>#REF!</v>
      </c>
      <c r="E481" s="69" t="e">
        <f>IF(zgłoszenia[BOŚ Znak sprawy]&gt;0,zgłoszenia[BOŚ Znak sprawy]&amp;"
( "&amp;#REF!&amp;" "&amp;"dni )"," ")</f>
        <v>#REF!</v>
      </c>
      <c r="F481" s="82">
        <f>IF(zgłoszenia[[#This Row],[Data wpływu wniosku]]&gt;0,zgłoszenia[[#This Row],[Data wpływu wniosku]]," ")</f>
        <v>42487</v>
      </c>
      <c r="G481" s="60">
        <f>IF(zgłoszenia[[#This Row],[Data zakończenia sprawy]]&gt;0,zgłoszenia[[#This Row],[Data zakończenia sprawy]]," ")</f>
        <v>42510</v>
      </c>
      <c r="H481" s="61" t="str">
        <f>IF(zgłoszenia[[#This Row],[Sposób zakończenia]]&gt;0,zgłoszenia[[#This Row],[Sposób zakończenia]]," ")</f>
        <v>brak sprzeciwu - zgłoszenie skuteczne</v>
      </c>
      <c r="I481" s="77" t="e">
        <f>IF(#REF!&gt;0,#REF!,"---")</f>
        <v>#REF!</v>
      </c>
    </row>
    <row r="482" spans="1:9" ht="30" x14ac:dyDescent="0.25">
      <c r="A482" s="68" t="str">
        <f>IF(zgłoszenia[[#This Row],[ID]]&gt;0,zgłoszenia[[#This Row],[Lp.]]&amp;" "&amp;zgłoszenia[[#This Row],[ID]]&amp;"
"&amp;zgłoszenia[[#This Row],[Nr kance- laryjny]]&amp;"/P/15","---")</f>
        <v>479 ŁD
7821/P/15</v>
      </c>
      <c r="B48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ogrody zimowe 
gm. Mielno; ob.Mielno; dz. Nr 47/17</v>
      </c>
      <c r="C482" s="44" t="str">
        <f>IF(zgłoszenia[[#This Row],[Rodzaj zgłoszenia]]&gt;0,zgłoszenia[[#This Row],[Rodzaj zgłoszenia]]," ")</f>
        <v>budowa obiektu - art. 29 ust. 1</v>
      </c>
      <c r="D482" s="64" t="e">
        <f>IF(#REF!&gt;0,#REF!&amp;";
"&amp;#REF!," ")</f>
        <v>#REF!</v>
      </c>
      <c r="E482" s="69" t="e">
        <f>IF(zgłoszenia[BOŚ Znak sprawy]&gt;0,zgłoszenia[BOŚ Znak sprawy]&amp;"
( "&amp;#REF!&amp;" "&amp;"dni )"," ")</f>
        <v>#REF!</v>
      </c>
      <c r="F482" s="82">
        <f>IF(zgłoszenia[[#This Row],[Data wpływu wniosku]]&gt;0,zgłoszenia[[#This Row],[Data wpływu wniosku]]," ")</f>
        <v>42487</v>
      </c>
      <c r="G482" s="60">
        <f>IF(zgłoszenia[[#This Row],[Data zakończenia sprawy]]&gt;0,zgłoszenia[[#This Row],[Data zakończenia sprawy]]," ")</f>
        <v>42510</v>
      </c>
      <c r="H482" s="61" t="str">
        <f>IF(zgłoszenia[[#This Row],[Sposób zakończenia]]&gt;0,zgłoszenia[[#This Row],[Sposób zakończenia]]," ")</f>
        <v>brak sprzeciwu - zgłoszenie skuteczne</v>
      </c>
      <c r="I482" s="77" t="e">
        <f>IF(#REF!&gt;0,#REF!,"---")</f>
        <v>#REF!</v>
      </c>
    </row>
    <row r="483" spans="1:9" ht="30" x14ac:dyDescent="0.25">
      <c r="A483" s="68" t="str">
        <f>IF(zgłoszenia[[#This Row],[ID]]&gt;0,zgłoszenia[[#This Row],[Lp.]]&amp;" "&amp;zgłoszenia[[#This Row],[ID]]&amp;"
"&amp;zgłoszenia[[#This Row],[Nr kance- laryjny]]&amp;"/P/15","---")</f>
        <v>480 WŚ
7819/P/15</v>
      </c>
      <c r="B48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kanalizacji deszczowej 
gm. Mielno; ob.Mielno; dz. Nr 325/10</v>
      </c>
      <c r="C483" s="44" t="str">
        <f>IF(zgłoszenia[[#This Row],[Rodzaj zgłoszenia]]&gt;0,zgłoszenia[[#This Row],[Rodzaj zgłoszenia]]," ")</f>
        <v>budowa obiektu - art. 29 ust. 1</v>
      </c>
      <c r="D483" s="64" t="e">
        <f>IF(#REF!&gt;0,#REF!&amp;";
"&amp;#REF!," ")</f>
        <v>#REF!</v>
      </c>
      <c r="E483" s="69" t="e">
        <f>IF(zgłoszenia[BOŚ Znak sprawy]&gt;0,zgłoszenia[BOŚ Znak sprawy]&amp;"
( "&amp;#REF!&amp;" "&amp;"dni )"," ")</f>
        <v>#REF!</v>
      </c>
      <c r="F483" s="82">
        <f>IF(zgłoszenia[[#This Row],[Data wpływu wniosku]]&gt;0,zgłoszenia[[#This Row],[Data wpływu wniosku]]," ")</f>
        <v>42487</v>
      </c>
      <c r="G483" s="60" t="str">
        <f>IF(zgłoszenia[[#This Row],[Data zakończenia sprawy]]&gt;0,zgłoszenia[[#This Row],[Data zakończenia sprawy]]," ")</f>
        <v xml:space="preserve"> </v>
      </c>
      <c r="H483" s="61" t="str">
        <f>IF(zgłoszenia[[#This Row],[Sposób zakończenia]]&gt;0,zgłoszenia[[#This Row],[Sposób zakończenia]]," ")</f>
        <v xml:space="preserve"> </v>
      </c>
      <c r="I483" s="77" t="e">
        <f>IF(#REF!&gt;0,#REF!,"---")</f>
        <v>#REF!</v>
      </c>
    </row>
    <row r="484" spans="1:9" ht="45" x14ac:dyDescent="0.25">
      <c r="A484" s="68" t="str">
        <f>IF(zgłoszenia[[#This Row],[ID]]&gt;0,zgłoszenia[[#This Row],[Lp.]]&amp;" "&amp;zgłoszenia[[#This Row],[ID]]&amp;"
"&amp;zgłoszenia[[#This Row],[Nr kance- laryjny]]&amp;"/P/15","---")</f>
        <v>481 WŚ
7795/P/15</v>
      </c>
      <c r="B48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gospodarczego 
gm. Biesiekierz; ob.Nosowo, obręb Parsowo; dz. Nr 529/2</v>
      </c>
      <c r="C484" s="44" t="str">
        <f>IF(zgłoszenia[[#This Row],[Rodzaj zgłoszenia]]&gt;0,zgłoszenia[[#This Row],[Rodzaj zgłoszenia]]," ")</f>
        <v>rozbiórka obiektu - art. 31</v>
      </c>
      <c r="D484" s="64" t="e">
        <f>IF(#REF!&gt;0,#REF!&amp;";
"&amp;#REF!," ")</f>
        <v>#REF!</v>
      </c>
      <c r="E484" s="69" t="e">
        <f>IF(zgłoszenia[BOŚ Znak sprawy]&gt;0,zgłoszenia[BOŚ Znak sprawy]&amp;"
( "&amp;#REF!&amp;" "&amp;"dni )"," ")</f>
        <v>#REF!</v>
      </c>
      <c r="F484" s="82">
        <f>IF(zgłoszenia[[#This Row],[Data wpływu wniosku]]&gt;0,zgłoszenia[[#This Row],[Data wpływu wniosku]]," ")</f>
        <v>42487</v>
      </c>
      <c r="G484" s="60">
        <f>IF(zgłoszenia[[#This Row],[Data zakończenia sprawy]]&gt;0,zgłoszenia[[#This Row],[Data zakończenia sprawy]]," ")</f>
        <v>42515</v>
      </c>
      <c r="H484" s="61" t="str">
        <f>IF(zgłoszenia[[#This Row],[Sposób zakończenia]]&gt;0,zgłoszenia[[#This Row],[Sposób zakończenia]]," ")</f>
        <v>brak sprzeciwu - zgłoszenie skuteczne</v>
      </c>
      <c r="I484" s="77" t="e">
        <f>IF(#REF!&gt;0,#REF!,"---")</f>
        <v>#REF!</v>
      </c>
    </row>
    <row r="485" spans="1:9" ht="45" x14ac:dyDescent="0.25">
      <c r="A485" s="68" t="str">
        <f>IF(zgłoszenia[[#This Row],[ID]]&gt;0,zgłoszenia[[#This Row],[Lp.]]&amp;" "&amp;zgłoszenia[[#This Row],[ID]]&amp;"
"&amp;zgłoszenia[[#This Row],[Nr kance- laryjny]]&amp;"/P/15","---")</f>
        <v>482 SR
7815/P/15</v>
      </c>
      <c r="B48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spos. Użytkowania budynku gospodarczego na mieszkalny 
gm. Mielno; ob.Łazy; dz. Nr 121/27</v>
      </c>
      <c r="C485" s="44" t="str">
        <f>IF(zgłoszenia[[#This Row],[Rodzaj zgłoszenia]]&gt;0,zgłoszenia[[#This Row],[Rodzaj zgłoszenia]]," ")</f>
        <v>zmiana sposobu użytkowania - atr. 71</v>
      </c>
      <c r="D485" s="64" t="e">
        <f>IF(#REF!&gt;0,#REF!&amp;";
"&amp;#REF!," ")</f>
        <v>#REF!</v>
      </c>
      <c r="E485" s="69" t="e">
        <f>IF(zgłoszenia[BOŚ Znak sprawy]&gt;0,zgłoszenia[BOŚ Znak sprawy]&amp;"
( "&amp;#REF!&amp;" "&amp;"dni )"," ")</f>
        <v>#REF!</v>
      </c>
      <c r="F485" s="82">
        <f>IF(zgłoszenia[[#This Row],[Data wpływu wniosku]]&gt;0,zgłoszenia[[#This Row],[Data wpływu wniosku]]," ")</f>
        <v>42487</v>
      </c>
      <c r="G485" s="60">
        <f>IF(zgłoszenia[[#This Row],[Data zakończenia sprawy]]&gt;0,zgłoszenia[[#This Row],[Data zakończenia sprawy]]," ")</f>
        <v>42522</v>
      </c>
      <c r="H485" s="61" t="str">
        <f>IF(zgłoszenia[[#This Row],[Sposób zakończenia]]&gt;0,zgłoszenia[[#This Row],[Sposób zakończenia]]," ")</f>
        <v>brak sprzeciwu - zgłoszenie skuteczne</v>
      </c>
      <c r="I485" s="77" t="e">
        <f>IF(#REF!&gt;0,#REF!,"---")</f>
        <v>#REF!</v>
      </c>
    </row>
    <row r="486" spans="1:9" ht="60" x14ac:dyDescent="0.25">
      <c r="A486" s="68" t="str">
        <f>IF(zgłoszenia[[#This Row],[ID]]&gt;0,zgłoszenia[[#This Row],[Lp.]]&amp;" "&amp;zgłoszenia[[#This Row],[ID]]&amp;"
"&amp;zgłoszenia[[#This Row],[Nr kance- laryjny]]&amp;"/P/15","---")</f>
        <v>483 AŁ
7809/P/15</v>
      </c>
      <c r="B48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kanalizacji sanitarnej i przyłącze wodociągowe 
gm. Sianów; ob.Sianów; dz. Nr 661/10, 662/8</v>
      </c>
      <c r="C486" s="44" t="str">
        <f>IF(zgłoszenia[[#This Row],[Rodzaj zgłoszenia]]&gt;0,zgłoszenia[[#This Row],[Rodzaj zgłoszenia]]," ")</f>
        <v>budowa obiektu - art. 29 ust. 1</v>
      </c>
      <c r="D486" s="64" t="e">
        <f>IF(#REF!&gt;0,#REF!&amp;";
"&amp;#REF!," ")</f>
        <v>#REF!</v>
      </c>
      <c r="E486" s="69" t="e">
        <f>IF(zgłoszenia[BOŚ Znak sprawy]&gt;0,zgłoszenia[BOŚ Znak sprawy]&amp;"
( "&amp;#REF!&amp;" "&amp;"dni )"," ")</f>
        <v>#REF!</v>
      </c>
      <c r="F486" s="82">
        <f>IF(zgłoszenia[[#This Row],[Data wpływu wniosku]]&gt;0,zgłoszenia[[#This Row],[Data wpływu wniosku]]," ")</f>
        <v>42487</v>
      </c>
      <c r="G486" s="60">
        <f>IF(zgłoszenia[[#This Row],[Data zakończenia sprawy]]&gt;0,zgłoszenia[[#This Row],[Data zakończenia sprawy]]," ")</f>
        <v>42522</v>
      </c>
      <c r="H486" s="61" t="str">
        <f>IF(zgłoszenia[[#This Row],[Sposób zakończenia]]&gt;0,zgłoszenia[[#This Row],[Sposób zakończenia]]," ")</f>
        <v>brak sprzeciwu - zgłoszenie skuteczne</v>
      </c>
      <c r="I486" s="77" t="e">
        <f>IF(#REF!&gt;0,#REF!,"---")</f>
        <v>#REF!</v>
      </c>
    </row>
    <row r="487" spans="1:9" ht="30" x14ac:dyDescent="0.25">
      <c r="A487" s="68" t="str">
        <f>IF(zgłoszenia[[#This Row],[ID]]&gt;0,zgłoszenia[[#This Row],[Lp.]]&amp;" "&amp;zgłoszenia[[#This Row],[ID]]&amp;"
"&amp;zgłoszenia[[#This Row],[Nr kance- laryjny]]&amp;"/P/15","---")</f>
        <v>484 MS
7825/P/15</v>
      </c>
      <c r="B48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Będzino; ob.Podamirowo; dz. Nr 1/45</v>
      </c>
      <c r="C487" s="44" t="str">
        <f>IF(zgłoszenia[[#This Row],[Rodzaj zgłoszenia]]&gt;0,zgłoszenia[[#This Row],[Rodzaj zgłoszenia]]," ")</f>
        <v>budowa obiektu - art. 29 ust. 1</v>
      </c>
      <c r="D487" s="64" t="e">
        <f>IF(#REF!&gt;0,#REF!&amp;";
"&amp;#REF!," ")</f>
        <v>#REF!</v>
      </c>
      <c r="E487" s="69" t="e">
        <f>IF(zgłoszenia[BOŚ Znak sprawy]&gt;0,zgłoszenia[BOŚ Znak sprawy]&amp;"
( "&amp;#REF!&amp;" "&amp;"dni )"," ")</f>
        <v>#REF!</v>
      </c>
      <c r="F487" s="82">
        <f>IF(zgłoszenia[[#This Row],[Data wpływu wniosku]]&gt;0,zgłoszenia[[#This Row],[Data wpływu wniosku]]," ")</f>
        <v>42487</v>
      </c>
      <c r="G487" s="60">
        <f>IF(zgłoszenia[[#This Row],[Data zakończenia sprawy]]&gt;0,zgłoszenia[[#This Row],[Data zakończenia sprawy]]," ")</f>
        <v>42530</v>
      </c>
      <c r="H487" s="61" t="str">
        <f>IF(zgłoszenia[[#This Row],[Sposób zakończenia]]&gt;0,zgłoszenia[[#This Row],[Sposób zakończenia]]," ")</f>
        <v>decyzja umorzenie</v>
      </c>
      <c r="I487" s="77" t="e">
        <f>IF(#REF!&gt;0,#REF!,"---")</f>
        <v>#REF!</v>
      </c>
    </row>
    <row r="488" spans="1:9" ht="30" x14ac:dyDescent="0.25">
      <c r="A488" s="68" t="str">
        <f>IF(zgłoszenia[[#This Row],[ID]]&gt;0,zgłoszenia[[#This Row],[Lp.]]&amp;" "&amp;zgłoszenia[[#This Row],[ID]]&amp;"
"&amp;zgłoszenia[[#This Row],[Nr kance- laryjny]]&amp;"/P/15","---")</f>
        <v>485 MS
7828/P/15</v>
      </c>
      <c r="B48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ob.Mielenko; dz. Nr 259/2</v>
      </c>
      <c r="C488" s="44" t="str">
        <f>IF(zgłoszenia[[#This Row],[Rodzaj zgłoszenia]]&gt;0,zgłoszenia[[#This Row],[Rodzaj zgłoszenia]]," ")</f>
        <v>jednorodzinne art.29 ust.1 pkt 1a</v>
      </c>
      <c r="D488" s="64" t="e">
        <f>IF(#REF!&gt;0,#REF!&amp;";
"&amp;#REF!," ")</f>
        <v>#REF!</v>
      </c>
      <c r="E488" s="69" t="e">
        <f>IF(zgłoszenia[BOŚ Znak sprawy]&gt;0,zgłoszenia[BOŚ Znak sprawy]&amp;"
( "&amp;#REF!&amp;" "&amp;"dni )"," ")</f>
        <v>#REF!</v>
      </c>
      <c r="F488" s="82">
        <f>IF(zgłoszenia[[#This Row],[Data wpływu wniosku]]&gt;0,zgłoszenia[[#This Row],[Data wpływu wniosku]]," ")</f>
        <v>42487</v>
      </c>
      <c r="G488" s="60">
        <f>IF(zgłoszenia[[#This Row],[Data zakończenia sprawy]]&gt;0,zgłoszenia[[#This Row],[Data zakończenia sprawy]]," ")</f>
        <v>42517</v>
      </c>
      <c r="H488" s="61" t="str">
        <f>IF(zgłoszenia[[#This Row],[Sposób zakończenia]]&gt;0,zgłoszenia[[#This Row],[Sposób zakończenia]]," ")</f>
        <v>brak sprzeciwu - zgłoszenie skuteczne</v>
      </c>
      <c r="I488" s="77" t="e">
        <f>IF(#REF!&gt;0,#REF!,"---")</f>
        <v>#REF!</v>
      </c>
    </row>
    <row r="489" spans="1:9" ht="45" x14ac:dyDescent="0.25">
      <c r="A489" s="68" t="str">
        <f>IF(zgłoszenia[[#This Row],[ID]]&gt;0,zgłoszenia[[#This Row],[Lp.]]&amp;" "&amp;zgłoszenia[[#This Row],[ID]]&amp;"
"&amp;zgłoszenia[[#This Row],[Nr kance- laryjny]]&amp;"/P/15","---")</f>
        <v>486 MS
7824/P/15</v>
      </c>
      <c r="B48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spos.użytk budynku przmysłowego na magazynowo-usługowy 
gm. Będzino; ob.Mścice; dz. Nr 267/99</v>
      </c>
      <c r="C489" s="44" t="str">
        <f>IF(zgłoszenia[[#This Row],[Rodzaj zgłoszenia]]&gt;0,zgłoszenia[[#This Row],[Rodzaj zgłoszenia]]," ")</f>
        <v>zmiana sposobu użytkowania - atr. 71</v>
      </c>
      <c r="D489" s="64" t="e">
        <f>IF(#REF!&gt;0,#REF!&amp;";
"&amp;#REF!," ")</f>
        <v>#REF!</v>
      </c>
      <c r="E489" s="69" t="e">
        <f>IF(zgłoszenia[BOŚ Znak sprawy]&gt;0,zgłoszenia[BOŚ Znak sprawy]&amp;"
( "&amp;#REF!&amp;" "&amp;"dni )"," ")</f>
        <v>#REF!</v>
      </c>
      <c r="F489" s="82">
        <f>IF(zgłoszenia[[#This Row],[Data wpływu wniosku]]&gt;0,zgłoszenia[[#This Row],[Data wpływu wniosku]]," ")</f>
        <v>42487</v>
      </c>
      <c r="G489" s="60">
        <f>IF(zgłoszenia[[#This Row],[Data zakończenia sprawy]]&gt;0,zgłoszenia[[#This Row],[Data zakończenia sprawy]]," ")</f>
        <v>42517</v>
      </c>
      <c r="H489" s="61" t="str">
        <f>IF(zgłoszenia[[#This Row],[Sposób zakończenia]]&gt;0,zgłoszenia[[#This Row],[Sposób zakończenia]]," ")</f>
        <v>brak sprzeciwu - zgłoszenie skuteczne</v>
      </c>
      <c r="I489" s="77" t="e">
        <f>IF(#REF!&gt;0,#REF!,"---")</f>
        <v>#REF!</v>
      </c>
    </row>
    <row r="490" spans="1:9" ht="45" x14ac:dyDescent="0.25">
      <c r="A490" s="68" t="str">
        <f>IF(zgłoszenia[[#This Row],[ID]]&gt;0,zgłoszenia[[#This Row],[Lp.]]&amp;" "&amp;zgłoszenia[[#This Row],[ID]]&amp;"
"&amp;zgłoszenia[[#This Row],[Nr kance- laryjny]]&amp;"/P/15","---")</f>
        <v>487 KŻ
7908/P/15</v>
      </c>
      <c r="B49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- namiot 
gm. Mielno; ob.Unieście; dz. Nr 3/65, 472</v>
      </c>
      <c r="C490" s="44" t="str">
        <f>IF(zgłoszenia[[#This Row],[Rodzaj zgłoszenia]]&gt;0,zgłoszenia[[#This Row],[Rodzaj zgłoszenia]]," ")</f>
        <v>tymczasowy obiekt - art. 29 ust. 1, pkt 12</v>
      </c>
      <c r="D490" s="64" t="e">
        <f>IF(#REF!&gt;0,#REF!&amp;";
"&amp;#REF!," ")</f>
        <v>#REF!</v>
      </c>
      <c r="E490" s="69" t="e">
        <f>IF(zgłoszenia[BOŚ Znak sprawy]&gt;0,zgłoszenia[BOŚ Znak sprawy]&amp;"
( "&amp;#REF!&amp;" "&amp;"dni )"," ")</f>
        <v>#REF!</v>
      </c>
      <c r="F490" s="82">
        <f>IF(zgłoszenia[[#This Row],[Data wpływu wniosku]]&gt;0,zgłoszenia[[#This Row],[Data wpływu wniosku]]," ")</f>
        <v>42488</v>
      </c>
      <c r="G490" s="60">
        <f>IF(zgłoszenia[[#This Row],[Data zakończenia sprawy]]&gt;0,zgłoszenia[[#This Row],[Data zakończenia sprawy]]," ")</f>
        <v>42517</v>
      </c>
      <c r="H490" s="61" t="str">
        <f>IF(zgłoszenia[[#This Row],[Sposób zakończenia]]&gt;0,zgłoszenia[[#This Row],[Sposób zakończenia]]," ")</f>
        <v>brak sprzeciwu - zgłoszenie skuteczne</v>
      </c>
      <c r="I490" s="77" t="e">
        <f>IF(#REF!&gt;0,#REF!,"---")</f>
        <v>#REF!</v>
      </c>
    </row>
    <row r="491" spans="1:9" ht="45" x14ac:dyDescent="0.25">
      <c r="A491" s="68" t="str">
        <f>IF(zgłoszenia[[#This Row],[ID]]&gt;0,zgłoszenia[[#This Row],[Lp.]]&amp;" "&amp;zgłoszenia[[#This Row],[ID]]&amp;"
"&amp;zgłoszenia[[#This Row],[Nr kance- laryjny]]&amp;"/P/15","---")</f>
        <v>488 SR
7909/P/15</v>
      </c>
      <c r="B49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ob.Sarbinowo; dz. Nr 359/1</v>
      </c>
      <c r="C491" s="44" t="str">
        <f>IF(zgłoszenia[[#This Row],[Rodzaj zgłoszenia]]&gt;0,zgłoszenia[[#This Row],[Rodzaj zgłoszenia]]," ")</f>
        <v>tymczasowy obiekt - art. 29 ust. 1, pkt 12</v>
      </c>
      <c r="D491" s="64" t="e">
        <f>IF(#REF!&gt;0,#REF!&amp;";
"&amp;#REF!," ")</f>
        <v>#REF!</v>
      </c>
      <c r="E491" s="69" t="e">
        <f>IF(zgłoszenia[BOŚ Znak sprawy]&gt;0,zgłoszenia[BOŚ Znak sprawy]&amp;"
( "&amp;#REF!&amp;" "&amp;"dni )"," ")</f>
        <v>#REF!</v>
      </c>
      <c r="F491" s="82">
        <f>IF(zgłoszenia[[#This Row],[Data wpływu wniosku]]&gt;0,zgłoszenia[[#This Row],[Data wpływu wniosku]]," ")</f>
        <v>42488</v>
      </c>
      <c r="G491" s="60">
        <f>IF(zgłoszenia[[#This Row],[Data zakończenia sprawy]]&gt;0,zgłoszenia[[#This Row],[Data zakończenia sprawy]]," ")</f>
        <v>42509</v>
      </c>
      <c r="H491" s="61" t="str">
        <f>IF(zgłoszenia[[#This Row],[Sposób zakończenia]]&gt;0,zgłoszenia[[#This Row],[Sposób zakończenia]]," ")</f>
        <v>brak sprzeciwu - zgłoszenie skuteczne</v>
      </c>
      <c r="I491" s="77" t="e">
        <f>IF(#REF!&gt;0,#REF!,"---")</f>
        <v>#REF!</v>
      </c>
    </row>
    <row r="492" spans="1:9" ht="45" x14ac:dyDescent="0.25">
      <c r="A492" s="68" t="str">
        <f>IF(zgłoszenia[[#This Row],[ID]]&gt;0,zgłoszenia[[#This Row],[Lp.]]&amp;" "&amp;zgłoszenia[[#This Row],[ID]]&amp;"
"&amp;zgłoszenia[[#This Row],[Nr kance- laryjny]]&amp;"/P/15","---")</f>
        <v>489 KŻ
7917/P/15</v>
      </c>
      <c r="B49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punkt handlowy z płyt OSB 
gm. Mielno; ob.Unieście; dz. Nr 238/7</v>
      </c>
      <c r="C492" s="44" t="str">
        <f>IF(zgłoszenia[[#This Row],[Rodzaj zgłoszenia]]&gt;0,zgłoszenia[[#This Row],[Rodzaj zgłoszenia]]," ")</f>
        <v>tymczasowy obiekt - art. 29 ust. 1, pkt 12</v>
      </c>
      <c r="D492" s="64" t="e">
        <f>IF(#REF!&gt;0,#REF!&amp;";
"&amp;#REF!," ")</f>
        <v>#REF!</v>
      </c>
      <c r="E492" s="69" t="e">
        <f>IF(zgłoszenia[BOŚ Znak sprawy]&gt;0,zgłoszenia[BOŚ Znak sprawy]&amp;"
( "&amp;#REF!&amp;" "&amp;"dni )"," ")</f>
        <v>#REF!</v>
      </c>
      <c r="F492" s="82">
        <f>IF(zgłoszenia[[#This Row],[Data wpływu wniosku]]&gt;0,zgłoszenia[[#This Row],[Data wpływu wniosku]]," ")</f>
        <v>42488</v>
      </c>
      <c r="G492" s="60">
        <f>IF(zgłoszenia[[#This Row],[Data zakończenia sprawy]]&gt;0,zgłoszenia[[#This Row],[Data zakończenia sprawy]]," ")</f>
        <v>42517</v>
      </c>
      <c r="H492" s="61" t="str">
        <f>IF(zgłoszenia[[#This Row],[Sposób zakończenia]]&gt;0,zgłoszenia[[#This Row],[Sposób zakończenia]]," ")</f>
        <v>brak sprzeciwu - zgłoszenie skuteczne</v>
      </c>
      <c r="I492" s="77" t="e">
        <f>IF(#REF!&gt;0,#REF!,"---")</f>
        <v>#REF!</v>
      </c>
    </row>
    <row r="493" spans="1:9" ht="60" x14ac:dyDescent="0.25">
      <c r="A493" s="68" t="str">
        <f>IF(zgłoszenia[[#This Row],[ID]]&gt;0,zgłoszenia[[#This Row],[Lp.]]&amp;" "&amp;zgłoszenia[[#This Row],[ID]]&amp;"
"&amp;zgłoszenia[[#This Row],[Nr kance- laryjny]]&amp;"/P/15","---")</f>
        <v>490 ŁD
7926/P/15</v>
      </c>
      <c r="B49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- przeniesienie zgłoszenia 
gm. Biesiekierz; ob.Gniazdowo; dz. Nr 136/5</v>
      </c>
      <c r="C493" s="44" t="str">
        <f>IF(zgłoszenia[[#This Row],[Rodzaj zgłoszenia]]&gt;0,zgłoszenia[[#This Row],[Rodzaj zgłoszenia]]," ")</f>
        <v>jednorodzinne art.29 ust.1 pkt 1a</v>
      </c>
      <c r="D493" s="64" t="e">
        <f>IF(#REF!&gt;0,#REF!&amp;";
"&amp;#REF!," ")</f>
        <v>#REF!</v>
      </c>
      <c r="E493" s="69" t="e">
        <f>IF(zgłoszenia[BOŚ Znak sprawy]&gt;0,zgłoszenia[BOŚ Znak sprawy]&amp;"
( "&amp;#REF!&amp;" "&amp;"dni )"," ")</f>
        <v>#REF!</v>
      </c>
      <c r="F493" s="82">
        <f>IF(zgłoszenia[[#This Row],[Data wpływu wniosku]]&gt;0,zgłoszenia[[#This Row],[Data wpływu wniosku]]," ")</f>
        <v>42488</v>
      </c>
      <c r="G493" s="60">
        <f>IF(zgłoszenia[[#This Row],[Data zakończenia sprawy]]&gt;0,zgłoszenia[[#This Row],[Data zakończenia sprawy]]," ")</f>
        <v>42511</v>
      </c>
      <c r="H493" s="61" t="str">
        <f>IF(zgłoszenia[[#This Row],[Sposób zakończenia]]&gt;0,zgłoszenia[[#This Row],[Sposób zakończenia]]," ")</f>
        <v>brak sprzeciwu - zgłoszenie skuteczne</v>
      </c>
      <c r="I493" s="77" t="e">
        <f>IF(#REF!&gt;0,#REF!,"---")</f>
        <v>#REF!</v>
      </c>
    </row>
    <row r="494" spans="1:9" ht="45" x14ac:dyDescent="0.25">
      <c r="A494" s="68" t="str">
        <f>IF(zgłoszenia[[#This Row],[ID]]&gt;0,zgłoszenia[[#This Row],[Lp.]]&amp;" "&amp;zgłoszenia[[#This Row],[ID]]&amp;"
"&amp;zgłoszenia[[#This Row],[Nr kance- laryjny]]&amp;"/P/15","---")</f>
        <v>491 AŁ
8054/P/15</v>
      </c>
      <c r="B49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i przyłącza wodociągowe 
gm. Mielno; ob.Chłopy; dz. Nr 139/5, 140/3, 139/17, 139/22, 139/16</v>
      </c>
      <c r="C494" s="44" t="str">
        <f>IF(zgłoszenia[[#This Row],[Rodzaj zgłoszenia]]&gt;0,zgłoszenia[[#This Row],[Rodzaj zgłoszenia]]," ")</f>
        <v>jednorodzinne art.29 ust.1 pkt 1a</v>
      </c>
      <c r="D494" s="64" t="e">
        <f>IF(#REF!&gt;0,#REF!&amp;";
"&amp;#REF!," ")</f>
        <v>#REF!</v>
      </c>
      <c r="E494" s="69" t="e">
        <f>IF(zgłoszenia[BOŚ Znak sprawy]&gt;0,zgłoszenia[BOŚ Znak sprawy]&amp;"
( "&amp;#REF!&amp;" "&amp;"dni )"," ")</f>
        <v>#REF!</v>
      </c>
      <c r="F494" s="82">
        <f>IF(zgłoszenia[[#This Row],[Data wpływu wniosku]]&gt;0,zgłoszenia[[#This Row],[Data wpływu wniosku]]," ")</f>
        <v>42489</v>
      </c>
      <c r="G494" s="60">
        <f>IF(zgłoszenia[[#This Row],[Data zakończenia sprawy]]&gt;0,zgłoszenia[[#This Row],[Data zakończenia sprawy]]," ")</f>
        <v>42510</v>
      </c>
      <c r="H494" s="61" t="str">
        <f>IF(zgłoszenia[[#This Row],[Sposób zakończenia]]&gt;0,zgłoszenia[[#This Row],[Sposób zakończenia]]," ")</f>
        <v>brak sprzeciwu - zgłoszenie skuteczne</v>
      </c>
      <c r="I494" s="77" t="e">
        <f>IF(#REF!&gt;0,#REF!,"---")</f>
        <v>#REF!</v>
      </c>
    </row>
    <row r="495" spans="1:9" ht="45" x14ac:dyDescent="0.25">
      <c r="A495" s="68" t="str">
        <f>IF(zgłoszenia[[#This Row],[ID]]&gt;0,zgłoszenia[[#This Row],[Lp.]]&amp;" "&amp;zgłoszenia[[#This Row],[ID]]&amp;"
"&amp;zgłoszenia[[#This Row],[Nr kance- laryjny]]&amp;"/P/15","---")</f>
        <v>492 MS
8066/P/15</v>
      </c>
      <c r="B49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mieszkalnego jednorodzinnego 
gm. Będzino; ob.Łękno; dz. Nr 124/3</v>
      </c>
      <c r="C495" s="44" t="str">
        <f>IF(zgłoszenia[[#This Row],[Rodzaj zgłoszenia]]&gt;0,zgłoszenia[[#This Row],[Rodzaj zgłoszenia]]," ")</f>
        <v>jednorodzinne art.29 ust.1 pkt 1a</v>
      </c>
      <c r="D495" s="64" t="e">
        <f>IF(#REF!&gt;0,#REF!&amp;";
"&amp;#REF!," ")</f>
        <v>#REF!</v>
      </c>
      <c r="E495" s="69" t="e">
        <f>IF(zgłoszenia[BOŚ Znak sprawy]&gt;0,zgłoszenia[BOŚ Znak sprawy]&amp;"
( "&amp;#REF!&amp;" "&amp;"dni )"," ")</f>
        <v>#REF!</v>
      </c>
      <c r="F495" s="82">
        <f>IF(zgłoszenia[[#This Row],[Data wpływu wniosku]]&gt;0,zgłoszenia[[#This Row],[Data wpływu wniosku]]," ")</f>
        <v>42489</v>
      </c>
      <c r="G495" s="60">
        <f>IF(zgłoszenia[[#This Row],[Data zakończenia sprawy]]&gt;0,zgłoszenia[[#This Row],[Data zakończenia sprawy]]," ")</f>
        <v>42517</v>
      </c>
      <c r="H495" s="61" t="str">
        <f>IF(zgłoszenia[[#This Row],[Sposób zakończenia]]&gt;0,zgłoszenia[[#This Row],[Sposób zakończenia]]," ")</f>
        <v>decyzja umorzenie</v>
      </c>
      <c r="I495" s="77" t="e">
        <f>IF(#REF!&gt;0,#REF!,"---")</f>
        <v>#REF!</v>
      </c>
    </row>
    <row r="496" spans="1:9" ht="30" x14ac:dyDescent="0.25">
      <c r="A496" s="68" t="str">
        <f>IF(zgłoszenia[[#This Row],[ID]]&gt;0,zgłoszenia[[#This Row],[Lp.]]&amp;" "&amp;zgłoszenia[[#This Row],[ID]]&amp;"
"&amp;zgłoszenia[[#This Row],[Nr kance- laryjny]]&amp;"/P/15","---")</f>
        <v>493 AP
8051/P/15</v>
      </c>
      <c r="B49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gospodarcze 
gm. Mielno; ob.Mielenko; dz. Nr 317</v>
      </c>
      <c r="C496" s="44" t="str">
        <f>IF(zgłoszenia[[#This Row],[Rodzaj zgłoszenia]]&gt;0,zgłoszenia[[#This Row],[Rodzaj zgłoszenia]]," ")</f>
        <v>budowa obiektu - art. 29 ust. 1</v>
      </c>
      <c r="D496" s="64" t="e">
        <f>IF(#REF!&gt;0,#REF!&amp;";
"&amp;#REF!," ")</f>
        <v>#REF!</v>
      </c>
      <c r="E496" s="69" t="e">
        <f>IF(zgłoszenia[BOŚ Znak sprawy]&gt;0,zgłoszenia[BOŚ Znak sprawy]&amp;"
( "&amp;#REF!&amp;" "&amp;"dni )"," ")</f>
        <v>#REF!</v>
      </c>
      <c r="F496" s="82">
        <f>IF(zgłoszenia[[#This Row],[Data wpływu wniosku]]&gt;0,zgłoszenia[[#This Row],[Data wpływu wniosku]]," ")</f>
        <v>42489</v>
      </c>
      <c r="G496" s="60">
        <f>IF(zgłoszenia[[#This Row],[Data zakończenia sprawy]]&gt;0,zgłoszenia[[#This Row],[Data zakończenia sprawy]]," ")</f>
        <v>42496</v>
      </c>
      <c r="H496" s="61" t="str">
        <f>IF(zgłoszenia[[#This Row],[Sposób zakończenia]]&gt;0,zgłoszenia[[#This Row],[Sposób zakończenia]]," ")</f>
        <v>brak sprzeciwu - zgłoszenie skuteczne</v>
      </c>
      <c r="I496" s="77" t="e">
        <f>IF(#REF!&gt;0,#REF!,"---")</f>
        <v>#REF!</v>
      </c>
    </row>
    <row r="497" spans="1:9" ht="45" x14ac:dyDescent="0.25">
      <c r="A497" s="68" t="str">
        <f>IF(zgłoszenia[[#This Row],[ID]]&gt;0,zgłoszenia[[#This Row],[Lp.]]&amp;" "&amp;zgłoszenia[[#This Row],[ID]]&amp;"
"&amp;zgłoszenia[[#This Row],[Nr kance- laryjny]]&amp;"/P/15","---")</f>
        <v>494 KŻ
7964/P/15</v>
      </c>
      <c r="B49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obietu- ocieplenie 
gm. Bobolice; ob.Bobolice; dz. Nr 53/4</v>
      </c>
      <c r="C497" s="44" t="str">
        <f>IF(zgłoszenia[[#This Row],[Rodzaj zgłoszenia]]&gt;0,zgłoszenia[[#This Row],[Rodzaj zgłoszenia]]," ")</f>
        <v>roboty budowlane - art. 29 ust. 2</v>
      </c>
      <c r="D497" s="64" t="e">
        <f>IF(#REF!&gt;0,#REF!&amp;";
"&amp;#REF!," ")</f>
        <v>#REF!</v>
      </c>
      <c r="E497" s="69" t="e">
        <f>IF(zgłoszenia[BOŚ Znak sprawy]&gt;0,zgłoszenia[BOŚ Znak sprawy]&amp;"
( "&amp;#REF!&amp;" "&amp;"dni )"," ")</f>
        <v>#REF!</v>
      </c>
      <c r="F497" s="82">
        <f>IF(zgłoszenia[[#This Row],[Data wpływu wniosku]]&gt;0,zgłoszenia[[#This Row],[Data wpływu wniosku]]," ")</f>
        <v>42489</v>
      </c>
      <c r="G497" s="60">
        <f>IF(zgłoszenia[[#This Row],[Data zakończenia sprawy]]&gt;0,zgłoszenia[[#This Row],[Data zakończenia sprawy]]," ")</f>
        <v>42537</v>
      </c>
      <c r="H497" s="61" t="str">
        <f>IF(zgłoszenia[[#This Row],[Sposób zakończenia]]&gt;0,zgłoszenia[[#This Row],[Sposób zakończenia]]," ")</f>
        <v>brak sprzeciwu - zgłoszenie skuteczne</v>
      </c>
      <c r="I497" s="77" t="e">
        <f>IF(#REF!&gt;0,#REF!,"---")</f>
        <v>#REF!</v>
      </c>
    </row>
    <row r="498" spans="1:9" ht="45" x14ac:dyDescent="0.25">
      <c r="A498" s="68" t="str">
        <f>IF(zgłoszenia[[#This Row],[ID]]&gt;0,zgłoszenia[[#This Row],[Lp.]]&amp;" "&amp;zgłoszenia[[#This Row],[ID]]&amp;"
"&amp;zgłoszenia[[#This Row],[Nr kance- laryjny]]&amp;"/P/15","---")</f>
        <v>495 KŻ
8044/P/15</v>
      </c>
      <c r="B49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wyburzenie i odbudowa pomieszczeń 
gm. Sianów; ob.Sucha Koszalińska; dz. Nr 42/2</v>
      </c>
      <c r="C498" s="44" t="str">
        <f>IF(zgłoszenia[[#This Row],[Rodzaj zgłoszenia]]&gt;0,zgłoszenia[[#This Row],[Rodzaj zgłoszenia]]," ")</f>
        <v>budowa obiektu - art. 29 ust. 1</v>
      </c>
      <c r="D498" s="64" t="e">
        <f>IF(#REF!&gt;0,#REF!&amp;";
"&amp;#REF!," ")</f>
        <v>#REF!</v>
      </c>
      <c r="E498" s="69" t="e">
        <f>IF(zgłoszenia[BOŚ Znak sprawy]&gt;0,zgłoszenia[BOŚ Znak sprawy]&amp;"
( "&amp;#REF!&amp;" "&amp;"dni )"," ")</f>
        <v>#REF!</v>
      </c>
      <c r="F498" s="82">
        <f>IF(zgłoszenia[[#This Row],[Data wpływu wniosku]]&gt;0,zgłoszenia[[#This Row],[Data wpływu wniosku]]," ")</f>
        <v>42489</v>
      </c>
      <c r="G498" s="60">
        <f>IF(zgłoszenia[[#This Row],[Data zakończenia sprawy]]&gt;0,zgłoszenia[[#This Row],[Data zakończenia sprawy]]," ")</f>
        <v>42507</v>
      </c>
      <c r="H498" s="61" t="str">
        <f>IF(zgłoszenia[[#This Row],[Sposób zakończenia]]&gt;0,zgłoszenia[[#This Row],[Sposób zakończenia]]," ")</f>
        <v>decyzja sprzeciwu</v>
      </c>
      <c r="I498" s="77" t="e">
        <f>IF(#REF!&gt;0,#REF!,"---")</f>
        <v>#REF!</v>
      </c>
    </row>
    <row r="499" spans="1:9" ht="45" x14ac:dyDescent="0.25">
      <c r="A499" s="68" t="str">
        <f>IF(zgłoszenia[[#This Row],[ID]]&gt;0,zgłoszenia[[#This Row],[Lp.]]&amp;" "&amp;zgłoszenia[[#This Row],[ID]]&amp;"
"&amp;zgłoszenia[[#This Row],[Nr kance- laryjny]]&amp;"/P/15","---")</f>
        <v>496 KŻ
8047/P/15</v>
      </c>
      <c r="B49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wyburzenie i odbudowa pomieszczeń 
gm. Sianów; ob.Sucha Koszalińska; dz. Nr 42/2</v>
      </c>
      <c r="C499" s="44" t="str">
        <f>IF(zgłoszenia[[#This Row],[Rodzaj zgłoszenia]]&gt;0,zgłoszenia[[#This Row],[Rodzaj zgłoszenia]]," ")</f>
        <v>budowa obiektu - art. 29 ust. 1</v>
      </c>
      <c r="D499" s="64" t="e">
        <f>IF(#REF!&gt;0,#REF!&amp;";
"&amp;#REF!," ")</f>
        <v>#REF!</v>
      </c>
      <c r="E499" s="69" t="e">
        <f>IF(zgłoszenia[BOŚ Znak sprawy]&gt;0,zgłoszenia[BOŚ Znak sprawy]&amp;"
( "&amp;#REF!&amp;" "&amp;"dni )"," ")</f>
        <v>#REF!</v>
      </c>
      <c r="F499" s="82">
        <f>IF(zgłoszenia[[#This Row],[Data wpływu wniosku]]&gt;0,zgłoszenia[[#This Row],[Data wpływu wniosku]]," ")</f>
        <v>42489</v>
      </c>
      <c r="G499" s="60">
        <f>IF(zgłoszenia[[#This Row],[Data zakończenia sprawy]]&gt;0,zgłoszenia[[#This Row],[Data zakończenia sprawy]]," ")</f>
        <v>42507</v>
      </c>
      <c r="H499" s="61" t="str">
        <f>IF(zgłoszenia[[#This Row],[Sposób zakończenia]]&gt;0,zgłoszenia[[#This Row],[Sposób zakończenia]]," ")</f>
        <v>decyzja sprzeciwu</v>
      </c>
      <c r="I499" s="77" t="e">
        <f>IF(#REF!&gt;0,#REF!,"---")</f>
        <v>#REF!</v>
      </c>
    </row>
    <row r="500" spans="1:9" ht="30" x14ac:dyDescent="0.25">
      <c r="A500" s="68" t="str">
        <f>IF(zgłoszenia[[#This Row],[ID]]&gt;0,zgłoszenia[[#This Row],[Lp.]]&amp;" "&amp;zgłoszenia[[#This Row],[ID]]&amp;"
"&amp;zgłoszenia[[#This Row],[Nr kance- laryjny]]&amp;"/P/15","---")</f>
        <v>497 SR
8057/P/15</v>
      </c>
      <c r="B50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ob.Mielno; dz. Nr 150/6</v>
      </c>
      <c r="C500" s="44" t="str">
        <f>IF(zgłoszenia[[#This Row],[Rodzaj zgłoszenia]]&gt;0,zgłoszenia[[#This Row],[Rodzaj zgłoszenia]]," ")</f>
        <v>budowa obiektu - art. 29 ust. 1</v>
      </c>
      <c r="D500" s="64" t="e">
        <f>IF(#REF!&gt;0,#REF!&amp;";
"&amp;#REF!," ")</f>
        <v>#REF!</v>
      </c>
      <c r="E500" s="69" t="e">
        <f>IF(zgłoszenia[BOŚ Znak sprawy]&gt;0,zgłoszenia[BOŚ Znak sprawy]&amp;"
( "&amp;#REF!&amp;" "&amp;"dni )"," ")</f>
        <v>#REF!</v>
      </c>
      <c r="F500" s="82">
        <f>IF(zgłoszenia[[#This Row],[Data wpływu wniosku]]&gt;0,zgłoszenia[[#This Row],[Data wpływu wniosku]]," ")</f>
        <v>42489</v>
      </c>
      <c r="G500" s="60">
        <f>IF(zgłoszenia[[#This Row],[Data zakończenia sprawy]]&gt;0,zgłoszenia[[#This Row],[Data zakończenia sprawy]]," ")</f>
        <v>42510</v>
      </c>
      <c r="H500" s="61" t="str">
        <f>IF(zgłoszenia[[#This Row],[Sposób zakończenia]]&gt;0,zgłoszenia[[#This Row],[Sposób zakończenia]]," ")</f>
        <v>brak sprzeciwu - zgłoszenie skuteczne</v>
      </c>
      <c r="I500" s="77" t="e">
        <f>IF(#REF!&gt;0,#REF!,"---")</f>
        <v>#REF!</v>
      </c>
    </row>
    <row r="501" spans="1:9" ht="45" x14ac:dyDescent="0.25">
      <c r="A501" s="68" t="str">
        <f>IF(zgłoszenia[[#This Row],[ID]]&gt;0,zgłoszenia[[#This Row],[Lp.]]&amp;" "&amp;zgłoszenia[[#This Row],[ID]]&amp;"
"&amp;zgłoszenia[[#This Row],[Nr kance- laryjny]]&amp;"/P/15","---")</f>
        <v>498 KŻ
8074/P/15</v>
      </c>
      <c r="B50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tymczasowy- zadaszenie przed pawilonem 
gm. Mielno; ob.Unieście; dz. Nr 239/21</v>
      </c>
      <c r="C501" s="44" t="str">
        <f>IF(zgłoszenia[[#This Row],[Rodzaj zgłoszenia]]&gt;0,zgłoszenia[[#This Row],[Rodzaj zgłoszenia]]," ")</f>
        <v>tymczasowy obiekt - art. 29 ust. 1, pkt 12</v>
      </c>
      <c r="D501" s="64" t="e">
        <f>IF(#REF!&gt;0,#REF!&amp;";
"&amp;#REF!," ")</f>
        <v>#REF!</v>
      </c>
      <c r="E501" s="69" t="e">
        <f>IF(zgłoszenia[BOŚ Znak sprawy]&gt;0,zgłoszenia[BOŚ Znak sprawy]&amp;"
( "&amp;#REF!&amp;" "&amp;"dni )"," ")</f>
        <v>#REF!</v>
      </c>
      <c r="F501" s="82">
        <f>IF(zgłoszenia[[#This Row],[Data wpływu wniosku]]&gt;0,zgłoszenia[[#This Row],[Data wpływu wniosku]]," ")</f>
        <v>42489</v>
      </c>
      <c r="G501" s="60">
        <f>IF(zgłoszenia[[#This Row],[Data zakończenia sprawy]]&gt;0,zgłoszenia[[#This Row],[Data zakończenia sprawy]]," ")</f>
        <v>42523</v>
      </c>
      <c r="H501" s="61" t="str">
        <f>IF(zgłoszenia[[#This Row],[Sposób zakończenia]]&gt;0,zgłoszenia[[#This Row],[Sposób zakończenia]]," ")</f>
        <v>decyzja sprzeciwu</v>
      </c>
      <c r="I501" s="77" t="e">
        <f>IF(#REF!&gt;0,#REF!,"---")</f>
        <v>#REF!</v>
      </c>
    </row>
    <row r="502" spans="1:9" ht="30" x14ac:dyDescent="0.25">
      <c r="A502" s="68" t="str">
        <f>IF(zgłoszenia[[#This Row],[ID]]&gt;0,zgłoszenia[[#This Row],[Lp.]]&amp;" "&amp;zgłoszenia[[#This Row],[ID]]&amp;"
"&amp;zgłoszenia[[#This Row],[Nr kance- laryjny]]&amp;"/P/15","---")</f>
        <v>499 KŻ
8065/P/15</v>
      </c>
      <c r="B50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 ; dz. Nr 118/4</v>
      </c>
      <c r="C502" s="44" t="str">
        <f>IF(zgłoszenia[[#This Row],[Rodzaj zgłoszenia]]&gt;0,zgłoszenia[[#This Row],[Rodzaj zgłoszenia]]," ")</f>
        <v>budowa obiektu - art. 29 ust. 1</v>
      </c>
      <c r="D502" s="64" t="e">
        <f>IF(#REF!&gt;0,#REF!&amp;";
"&amp;#REF!," ")</f>
        <v>#REF!</v>
      </c>
      <c r="E502" s="69" t="e">
        <f>IF(zgłoszenia[BOŚ Znak sprawy]&gt;0,zgłoszenia[BOŚ Znak sprawy]&amp;"
( "&amp;#REF!&amp;" "&amp;"dni )"," ")</f>
        <v>#REF!</v>
      </c>
      <c r="F502" s="82">
        <f>IF(zgłoszenia[[#This Row],[Data wpływu wniosku]]&gt;0,zgłoszenia[[#This Row],[Data wpływu wniosku]]," ")</f>
        <v>42489</v>
      </c>
      <c r="G502" s="60">
        <f>IF(zgłoszenia[[#This Row],[Data zakończenia sprawy]]&gt;0,zgłoszenia[[#This Row],[Data zakończenia sprawy]]," ")</f>
        <v>42515</v>
      </c>
      <c r="H502" s="61" t="str">
        <f>IF(zgłoszenia[[#This Row],[Sposób zakończenia]]&gt;0,zgłoszenia[[#This Row],[Sposób zakończenia]]," ")</f>
        <v>brak sprzeciwu - zgłoszenie skuteczne</v>
      </c>
      <c r="I502" s="77" t="e">
        <f>IF(#REF!&gt;0,#REF!,"---")</f>
        <v>#REF!</v>
      </c>
    </row>
    <row r="503" spans="1:9" ht="45" x14ac:dyDescent="0.25">
      <c r="A503" s="68" t="str">
        <f>IF(zgłoszenia[[#This Row],[ID]]&gt;0,zgłoszenia[[#This Row],[Lp.]]&amp;" "&amp;zgłoszenia[[#This Row],[ID]]&amp;"
"&amp;zgłoszenia[[#This Row],[Nr kance- laryjny]]&amp;"/P/15","---")</f>
        <v>500 KŻ
7987/P/15</v>
      </c>
      <c r="B50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tymczasowy- zabudowa ogródka 
gm. Mielno; ob.Mielno; dz. Nr 872</v>
      </c>
      <c r="C503" s="44" t="str">
        <f>IF(zgłoszenia[[#This Row],[Rodzaj zgłoszenia]]&gt;0,zgłoszenia[[#This Row],[Rodzaj zgłoszenia]]," ")</f>
        <v>tymczasowy obiekt - art. 29 ust. 1, pkt 12</v>
      </c>
      <c r="D503" s="64" t="e">
        <f>IF(#REF!&gt;0,#REF!&amp;";
"&amp;#REF!," ")</f>
        <v>#REF!</v>
      </c>
      <c r="E503" s="69" t="e">
        <f>IF(zgłoszenia[BOŚ Znak sprawy]&gt;0,zgłoszenia[BOŚ Znak sprawy]&amp;"
( "&amp;#REF!&amp;" "&amp;"dni )"," ")</f>
        <v>#REF!</v>
      </c>
      <c r="F503" s="82">
        <f>IF(zgłoszenia[[#This Row],[Data wpływu wniosku]]&gt;0,zgłoszenia[[#This Row],[Data wpływu wniosku]]," ")</f>
        <v>42489</v>
      </c>
      <c r="G503" s="60">
        <f>IF(zgłoszenia[[#This Row],[Data zakończenia sprawy]]&gt;0,zgłoszenia[[#This Row],[Data zakończenia sprawy]]," ")</f>
        <v>42517</v>
      </c>
      <c r="H503" s="61" t="str">
        <f>IF(zgłoszenia[[#This Row],[Sposób zakończenia]]&gt;0,zgłoszenia[[#This Row],[Sposób zakończenia]]," ")</f>
        <v>brak sprzeciwu - zgłoszenie skuteczne</v>
      </c>
      <c r="I503" s="77" t="e">
        <f>IF(#REF!&gt;0,#REF!,"---")</f>
        <v>#REF!</v>
      </c>
    </row>
    <row r="504" spans="1:9" ht="45" x14ac:dyDescent="0.25">
      <c r="A504" s="68" t="str">
        <f>IF(zgłoszenia[[#This Row],[ID]]&gt;0,zgłoszenia[[#This Row],[Lp.]]&amp;" "&amp;zgłoszenia[[#This Row],[ID]]&amp;"
"&amp;zgłoszenia[[#This Row],[Nr kance- laryjny]]&amp;"/P/15","---")</f>
        <v>501 KŻ
8071/P/15</v>
      </c>
      <c r="B50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 
gm. Mielno; ob.Mielno; dz. Nr 54/16</v>
      </c>
      <c r="C504" s="44" t="str">
        <f>IF(zgłoszenia[[#This Row],[Rodzaj zgłoszenia]]&gt;0,zgłoszenia[[#This Row],[Rodzaj zgłoszenia]]," ")</f>
        <v>tymczasowy obiekt - art. 29 ust. 1, pkt 12</v>
      </c>
      <c r="D504" s="64" t="e">
        <f>IF(#REF!&gt;0,#REF!&amp;";
"&amp;#REF!," ")</f>
        <v>#REF!</v>
      </c>
      <c r="E504" s="69" t="e">
        <f>IF(zgłoszenia[BOŚ Znak sprawy]&gt;0,zgłoszenia[BOŚ Znak sprawy]&amp;"
( "&amp;#REF!&amp;" "&amp;"dni )"," ")</f>
        <v>#REF!</v>
      </c>
      <c r="F504" s="82">
        <f>IF(zgłoszenia[[#This Row],[Data wpływu wniosku]]&gt;0,zgłoszenia[[#This Row],[Data wpływu wniosku]]," ")</f>
        <v>42489</v>
      </c>
      <c r="G504" s="60">
        <f>IF(zgłoszenia[[#This Row],[Data zakończenia sprawy]]&gt;0,zgłoszenia[[#This Row],[Data zakończenia sprawy]]," ")</f>
        <v>42523</v>
      </c>
      <c r="H504" s="61" t="str">
        <f>IF(zgłoszenia[[#This Row],[Sposób zakończenia]]&gt;0,zgłoszenia[[#This Row],[Sposób zakończenia]]," ")</f>
        <v>brak sprzeciwu - zgłoszenie skuteczne</v>
      </c>
      <c r="I504" s="77" t="e">
        <f>IF(#REF!&gt;0,#REF!,"---")</f>
        <v>#REF!</v>
      </c>
    </row>
    <row r="505" spans="1:9" ht="45" x14ac:dyDescent="0.25">
      <c r="A505" s="68" t="str">
        <f>IF(zgłoszenia[[#This Row],[ID]]&gt;0,zgłoszenia[[#This Row],[Lp.]]&amp;" "&amp;zgłoszenia[[#This Row],[ID]]&amp;"
"&amp;zgłoszenia[[#This Row],[Nr kance- laryjny]]&amp;"/P/15","---")</f>
        <v>502 AŁ
7974/P/15</v>
      </c>
      <c r="B50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0,4kV 
gm. Mielno; ob.Sarbinowo; dz. Nr 45/36, 46/3</v>
      </c>
      <c r="C505" s="44" t="str">
        <f>IF(zgłoszenia[[#This Row],[Rodzaj zgłoszenia]]&gt;0,zgłoszenia[[#This Row],[Rodzaj zgłoszenia]]," ")</f>
        <v>budowa obiektu - art. 29 ust. 1</v>
      </c>
      <c r="D505" s="64" t="e">
        <f>IF(#REF!&gt;0,#REF!&amp;";
"&amp;#REF!," ")</f>
        <v>#REF!</v>
      </c>
      <c r="E505" s="69" t="e">
        <f>IF(zgłoszenia[BOŚ Znak sprawy]&gt;0,zgłoszenia[BOŚ Znak sprawy]&amp;"
( "&amp;#REF!&amp;" "&amp;"dni )"," ")</f>
        <v>#REF!</v>
      </c>
      <c r="F505" s="82">
        <f>IF(zgłoszenia[[#This Row],[Data wpływu wniosku]]&gt;0,zgłoszenia[[#This Row],[Data wpływu wniosku]]," ")</f>
        <v>42489</v>
      </c>
      <c r="G505" s="60">
        <f>IF(zgłoszenia[[#This Row],[Data zakończenia sprawy]]&gt;0,zgłoszenia[[#This Row],[Data zakończenia sprawy]]," ")</f>
        <v>42509</v>
      </c>
      <c r="H505" s="61" t="str">
        <f>IF(zgłoszenia[[#This Row],[Sposób zakończenia]]&gt;0,zgłoszenia[[#This Row],[Sposób zakończenia]]," ")</f>
        <v>brak sprzeciwu - zgłoszenie skuteczne</v>
      </c>
      <c r="I505" s="77" t="e">
        <f>IF(#REF!&gt;0,#REF!,"---")</f>
        <v>#REF!</v>
      </c>
    </row>
    <row r="506" spans="1:9" ht="30" x14ac:dyDescent="0.25">
      <c r="A506" s="68" t="str">
        <f>IF(zgłoszenia[[#This Row],[ID]]&gt;0,zgłoszenia[[#This Row],[Lp.]]&amp;" "&amp;zgłoszenia[[#This Row],[ID]]&amp;"
"&amp;zgłoszenia[[#This Row],[Nr kance- laryjny]]&amp;"/P/15","---")</f>
        <v>503 SR
8075/P/15</v>
      </c>
      <c r="B50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ob.Sarbinowo; dz. Nr 102/2</v>
      </c>
      <c r="C506" s="44" t="str">
        <f>IF(zgłoszenia[[#This Row],[Rodzaj zgłoszenia]]&gt;0,zgłoszenia[[#This Row],[Rodzaj zgłoszenia]]," ")</f>
        <v>budowa obiektu - art. 29 ust. 1</v>
      </c>
      <c r="D506" s="64" t="e">
        <f>IF(#REF!&gt;0,#REF!&amp;";
"&amp;#REF!," ")</f>
        <v>#REF!</v>
      </c>
      <c r="E506" s="69" t="e">
        <f>IF(zgłoszenia[BOŚ Znak sprawy]&gt;0,zgłoszenia[BOŚ Znak sprawy]&amp;"
( "&amp;#REF!&amp;" "&amp;"dni )"," ")</f>
        <v>#REF!</v>
      </c>
      <c r="F506" s="82">
        <f>IF(zgłoszenia[[#This Row],[Data wpływu wniosku]]&gt;0,zgłoszenia[[#This Row],[Data wpływu wniosku]]," ")</f>
        <v>42489</v>
      </c>
      <c r="G506" s="60">
        <f>IF(zgłoszenia[[#This Row],[Data zakończenia sprawy]]&gt;0,zgłoszenia[[#This Row],[Data zakończenia sprawy]]," ")</f>
        <v>42528</v>
      </c>
      <c r="H506" s="61" t="str">
        <f>IF(zgłoszenia[[#This Row],[Sposób zakończenia]]&gt;0,zgłoszenia[[#This Row],[Sposób zakończenia]]," ")</f>
        <v>decyzja sprzeciwu</v>
      </c>
      <c r="I506" s="77" t="e">
        <f>IF(#REF!&gt;0,#REF!,"---")</f>
        <v>#REF!</v>
      </c>
    </row>
    <row r="507" spans="1:9" ht="30" x14ac:dyDescent="0.25">
      <c r="A507" s="68" t="str">
        <f>IF(zgłoszenia[[#This Row],[ID]]&gt;0,zgłoszenia[[#This Row],[Lp.]]&amp;" "&amp;zgłoszenia[[#This Row],[ID]]&amp;"
"&amp;zgłoszenia[[#This Row],[Nr kance- laryjny]]&amp;"/P/15","---")</f>
        <v>504 SR
8077/P/15</v>
      </c>
      <c r="B50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dróg,  
gm. Polanów; ob.Polanów; dz. Nr 239</v>
      </c>
      <c r="C507" s="44" t="str">
        <f>IF(zgłoszenia[[#This Row],[Rodzaj zgłoszenia]]&gt;0,zgłoszenia[[#This Row],[Rodzaj zgłoszenia]]," ")</f>
        <v>budowa obiektu - art. 29 ust. 1</v>
      </c>
      <c r="D507" s="64" t="e">
        <f>IF(#REF!&gt;0,#REF!&amp;";
"&amp;#REF!," ")</f>
        <v>#REF!</v>
      </c>
      <c r="E507" s="69" t="e">
        <f>IF(zgłoszenia[BOŚ Znak sprawy]&gt;0,zgłoszenia[BOŚ Znak sprawy]&amp;"
( "&amp;#REF!&amp;" "&amp;"dni )"," ")</f>
        <v>#REF!</v>
      </c>
      <c r="F507" s="82">
        <f>IF(zgłoszenia[[#This Row],[Data wpływu wniosku]]&gt;0,zgłoszenia[[#This Row],[Data wpływu wniosku]]," ")</f>
        <v>42489</v>
      </c>
      <c r="G507" s="60">
        <f>IF(zgłoszenia[[#This Row],[Data zakończenia sprawy]]&gt;0,zgłoszenia[[#This Row],[Data zakończenia sprawy]]," ")</f>
        <v>42510</v>
      </c>
      <c r="H507" s="61" t="str">
        <f>IF(zgłoszenia[[#This Row],[Sposób zakończenia]]&gt;0,zgłoszenia[[#This Row],[Sposób zakończenia]]," ")</f>
        <v>brak sprzeciwu - zgłoszenie skuteczne</v>
      </c>
      <c r="I507" s="77" t="e">
        <f>IF(#REF!&gt;0,#REF!,"---")</f>
        <v>#REF!</v>
      </c>
    </row>
    <row r="508" spans="1:9" ht="45" x14ac:dyDescent="0.25">
      <c r="A508" s="68" t="str">
        <f>IF(zgłoszenia[[#This Row],[ID]]&gt;0,zgłoszenia[[#This Row],[Lp.]]&amp;" "&amp;zgłoszenia[[#This Row],[ID]]&amp;"
"&amp;zgłoszenia[[#This Row],[Nr kance- laryjny]]&amp;"/P/15","---")</f>
        <v>505 ŁD
8163/P/15</v>
      </c>
      <c r="B50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wodociągowego  
gm. Biesiekierz; ob.Biesiekierz; dz. Nr 168/5, 169/13</v>
      </c>
      <c r="C508" s="44" t="str">
        <f>IF(zgłoszenia[[#This Row],[Rodzaj zgłoszenia]]&gt;0,zgłoszenia[[#This Row],[Rodzaj zgłoszenia]]," ")</f>
        <v>budowa obiektu - art. 29 ust. 1</v>
      </c>
      <c r="D508" s="64" t="e">
        <f>IF(#REF!&gt;0,#REF!&amp;";
"&amp;#REF!," ")</f>
        <v>#REF!</v>
      </c>
      <c r="E508" s="69" t="e">
        <f>IF(zgłoszenia[BOŚ Znak sprawy]&gt;0,zgłoszenia[BOŚ Znak sprawy]&amp;"
( "&amp;#REF!&amp;" "&amp;"dni )"," ")</f>
        <v>#REF!</v>
      </c>
      <c r="F508" s="82">
        <f>IF(zgłoszenia[[#This Row],[Data wpływu wniosku]]&gt;0,zgłoszenia[[#This Row],[Data wpływu wniosku]]," ")</f>
        <v>42492</v>
      </c>
      <c r="G508" s="60">
        <f>IF(zgłoszenia[[#This Row],[Data zakończenia sprawy]]&gt;0,zgłoszenia[[#This Row],[Data zakończenia sprawy]]," ")</f>
        <v>42499</v>
      </c>
      <c r="H508" s="61" t="str">
        <f>IF(zgłoszenia[[#This Row],[Sposób zakończenia]]&gt;0,zgłoszenia[[#This Row],[Sposób zakończenia]]," ")</f>
        <v>brak sprzeciwu - zgłoszenie skuteczne</v>
      </c>
      <c r="I508" s="77" t="e">
        <f>IF(#REF!&gt;0,#REF!,"---")</f>
        <v>#REF!</v>
      </c>
    </row>
    <row r="509" spans="1:9" ht="30" x14ac:dyDescent="0.25">
      <c r="A509" s="68" t="str">
        <f>IF(zgłoszenia[[#This Row],[ID]]&gt;0,zgłoszenia[[#This Row],[Lp.]]&amp;" "&amp;zgłoszenia[[#This Row],[ID]]&amp;"
"&amp;zgłoszenia[[#This Row],[Nr kance- laryjny]]&amp;"/P/15","---")</f>
        <v>506 SR
8164/P/15</v>
      </c>
      <c r="B50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Manowo; ob.Kretomino; dz. Nr 99</v>
      </c>
      <c r="C509" s="44" t="str">
        <f>IF(zgłoszenia[[#This Row],[Rodzaj zgłoszenia]]&gt;0,zgłoszenia[[#This Row],[Rodzaj zgłoszenia]]," ")</f>
        <v>budowa obiektu - art. 29 ust. 1</v>
      </c>
      <c r="D509" s="64" t="e">
        <f>IF(#REF!&gt;0,#REF!&amp;";
"&amp;#REF!," ")</f>
        <v>#REF!</v>
      </c>
      <c r="E509" s="69" t="e">
        <f>IF(zgłoszenia[BOŚ Znak sprawy]&gt;0,zgłoszenia[BOŚ Znak sprawy]&amp;"
( "&amp;#REF!&amp;" "&amp;"dni )"," ")</f>
        <v>#REF!</v>
      </c>
      <c r="F509" s="82">
        <f>IF(zgłoszenia[[#This Row],[Data wpływu wniosku]]&gt;0,zgłoszenia[[#This Row],[Data wpływu wniosku]]," ")</f>
        <v>42492</v>
      </c>
      <c r="G509" s="60">
        <f>IF(zgłoszenia[[#This Row],[Data zakończenia sprawy]]&gt;0,zgłoszenia[[#This Row],[Data zakończenia sprawy]]," ")</f>
        <v>42541</v>
      </c>
      <c r="H509" s="61" t="str">
        <f>IF(zgłoszenia[[#This Row],[Sposób zakończenia]]&gt;0,zgłoszenia[[#This Row],[Sposób zakończenia]]," ")</f>
        <v>brak sprzeciwu - zgłoszenie skuteczne</v>
      </c>
      <c r="I509" s="77" t="e">
        <f>IF(#REF!&gt;0,#REF!,"---")</f>
        <v>#REF!</v>
      </c>
    </row>
    <row r="510" spans="1:9" ht="30" x14ac:dyDescent="0.25">
      <c r="A510" s="68" t="str">
        <f>IF(zgłoszenia[[#This Row],[ID]]&gt;0,zgłoszenia[[#This Row],[Lp.]]&amp;" "&amp;zgłoszenia[[#This Row],[ID]]&amp;"
"&amp;zgłoszenia[[#This Row],[Nr kance- laryjny]]&amp;"/P/15","---")</f>
        <v>507 KŻ
8165/P/15</v>
      </c>
      <c r="B51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garazowe 
gm. Sianów; ob.Sianów; dz. Nr 68/2</v>
      </c>
      <c r="C510" s="44" t="str">
        <f>IF(zgłoszenia[[#This Row],[Rodzaj zgłoszenia]]&gt;0,zgłoszenia[[#This Row],[Rodzaj zgłoszenia]]," ")</f>
        <v>budowa obiektu - art. 29 ust. 1</v>
      </c>
      <c r="D510" s="64" t="e">
        <f>IF(#REF!&gt;0,#REF!&amp;";
"&amp;#REF!," ")</f>
        <v>#REF!</v>
      </c>
      <c r="E510" s="69" t="e">
        <f>IF(zgłoszenia[BOŚ Znak sprawy]&gt;0,zgłoszenia[BOŚ Znak sprawy]&amp;"
( "&amp;#REF!&amp;" "&amp;"dni )"," ")</f>
        <v>#REF!</v>
      </c>
      <c r="F510" s="82">
        <f>IF(zgłoszenia[[#This Row],[Data wpływu wniosku]]&gt;0,zgłoszenia[[#This Row],[Data wpływu wniosku]]," ")</f>
        <v>42492</v>
      </c>
      <c r="G510" s="60">
        <f>IF(zgłoszenia[[#This Row],[Data zakończenia sprawy]]&gt;0,zgłoszenia[[#This Row],[Data zakończenia sprawy]]," ")</f>
        <v>42527</v>
      </c>
      <c r="H510" s="61" t="str">
        <f>IF(zgłoszenia[[#This Row],[Sposób zakończenia]]&gt;0,zgłoszenia[[#This Row],[Sposób zakończenia]]," ")</f>
        <v>brak sprzeciwu - zgłoszenie skuteczne</v>
      </c>
      <c r="I510" s="77" t="e">
        <f>IF(#REF!&gt;0,#REF!,"---")</f>
        <v>#REF!</v>
      </c>
    </row>
    <row r="511" spans="1:9" ht="45" x14ac:dyDescent="0.25">
      <c r="A511" s="68" t="str">
        <f>IF(zgłoszenia[[#This Row],[ID]]&gt;0,zgłoszenia[[#This Row],[Lp.]]&amp;" "&amp;zgłoszenia[[#This Row],[ID]]&amp;"
"&amp;zgłoszenia[[#This Row],[Nr kance- laryjny]]&amp;"/P/15","---")</f>
        <v>508 KŻ
8079/P/15</v>
      </c>
      <c r="B51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466/6, 466/2, 111/2</v>
      </c>
      <c r="C511" s="44" t="str">
        <f>IF(zgłoszenia[[#This Row],[Rodzaj zgłoszenia]]&gt;0,zgłoszenia[[#This Row],[Rodzaj zgłoszenia]]," ")</f>
        <v>tymczasowy obiekt - art. 29 ust. 1, pkt 12</v>
      </c>
      <c r="D511" s="64" t="e">
        <f>IF(#REF!&gt;0,#REF!&amp;";
"&amp;#REF!," ")</f>
        <v>#REF!</v>
      </c>
      <c r="E511" s="69" t="e">
        <f>IF(zgłoszenia[BOŚ Znak sprawy]&gt;0,zgłoszenia[BOŚ Znak sprawy]&amp;"
( "&amp;#REF!&amp;" "&amp;"dni )"," ")</f>
        <v>#REF!</v>
      </c>
      <c r="F511" s="82">
        <f>IF(zgłoszenia[[#This Row],[Data wpływu wniosku]]&gt;0,zgłoszenia[[#This Row],[Data wpływu wniosku]]," ")</f>
        <v>42492</v>
      </c>
      <c r="G511" s="60">
        <f>IF(zgłoszenia[[#This Row],[Data zakończenia sprawy]]&gt;0,zgłoszenia[[#This Row],[Data zakończenia sprawy]]," ")</f>
        <v>42535</v>
      </c>
      <c r="H511" s="61" t="str">
        <f>IF(zgłoszenia[[#This Row],[Sposób zakończenia]]&gt;0,zgłoszenia[[#This Row],[Sposób zakończenia]]," ")</f>
        <v>brak sprzeciwu - zgłoszenie skuteczne</v>
      </c>
      <c r="I511" s="77" t="e">
        <f>IF(#REF!&gt;0,#REF!,"---")</f>
        <v>#REF!</v>
      </c>
    </row>
    <row r="512" spans="1:9" ht="45" x14ac:dyDescent="0.25">
      <c r="A512" s="68" t="str">
        <f>IF(zgłoszenia[[#This Row],[ID]]&gt;0,zgłoszenia[[#This Row],[Lp.]]&amp;" "&amp;zgłoszenia[[#This Row],[ID]]&amp;"
"&amp;zgłoszenia[[#This Row],[Nr kance- laryjny]]&amp;"/P/15","---")</f>
        <v>509 KŻ
8080/P/15</v>
      </c>
      <c r="B51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ob.Unieście; dz. Nr 165/99, 165/3, 162/1</v>
      </c>
      <c r="C512" s="44" t="str">
        <f>IF(zgłoszenia[[#This Row],[Rodzaj zgłoszenia]]&gt;0,zgłoszenia[[#This Row],[Rodzaj zgłoszenia]]," ")</f>
        <v>tymczasowy obiekt - art. 29 ust. 1, pkt 12</v>
      </c>
      <c r="D512" s="64" t="e">
        <f>IF(#REF!&gt;0,#REF!&amp;";
"&amp;#REF!," ")</f>
        <v>#REF!</v>
      </c>
      <c r="E512" s="69" t="e">
        <f>IF(zgłoszenia[BOŚ Znak sprawy]&gt;0,zgłoszenia[BOŚ Znak sprawy]&amp;"
( "&amp;#REF!&amp;" "&amp;"dni )"," ")</f>
        <v>#REF!</v>
      </c>
      <c r="F512" s="82">
        <f>IF(zgłoszenia[[#This Row],[Data wpływu wniosku]]&gt;0,zgłoszenia[[#This Row],[Data wpływu wniosku]]," ")</f>
        <v>42492</v>
      </c>
      <c r="G512" s="60">
        <f>IF(zgłoszenia[[#This Row],[Data zakończenia sprawy]]&gt;0,zgłoszenia[[#This Row],[Data zakończenia sprawy]]," ")</f>
        <v>42535</v>
      </c>
      <c r="H512" s="61" t="str">
        <f>IF(zgłoszenia[[#This Row],[Sposób zakończenia]]&gt;0,zgłoszenia[[#This Row],[Sposób zakończenia]]," ")</f>
        <v>brak sprzeciwu - zgłoszenie skuteczne</v>
      </c>
      <c r="I512" s="77" t="e">
        <f>IF(#REF!&gt;0,#REF!,"---")</f>
        <v>#REF!</v>
      </c>
    </row>
    <row r="513" spans="1:9" ht="45" x14ac:dyDescent="0.25">
      <c r="A513" s="68" t="str">
        <f>IF(zgłoszenia[[#This Row],[ID]]&gt;0,zgłoszenia[[#This Row],[Lp.]]&amp;" "&amp;zgłoszenia[[#This Row],[ID]]&amp;"
"&amp;zgłoszenia[[#This Row],[Nr kance- laryjny]]&amp;"/P/15","---")</f>
        <v>510 AŁ
8289/P/15</v>
      </c>
      <c r="B51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gminnej  
gm. Świeszyno; ob.Strzekęcino; dz. Nr 9/41,14</v>
      </c>
      <c r="C513" s="44" t="str">
        <f>IF(zgłoszenia[[#This Row],[Rodzaj zgłoszenia]]&gt;0,zgłoszenia[[#This Row],[Rodzaj zgłoszenia]]," ")</f>
        <v>roboty budowlane - art. 29 ust. 2</v>
      </c>
      <c r="D513" s="64" t="e">
        <f>IF(#REF!&gt;0,#REF!&amp;";
"&amp;#REF!," ")</f>
        <v>#REF!</v>
      </c>
      <c r="E513" s="69" t="e">
        <f>IF(zgłoszenia[BOŚ Znak sprawy]&gt;0,zgłoszenia[BOŚ Znak sprawy]&amp;"
( "&amp;#REF!&amp;" "&amp;"dni )"," ")</f>
        <v>#REF!</v>
      </c>
      <c r="F513" s="82">
        <f>IF(zgłoszenia[[#This Row],[Data wpływu wniosku]]&gt;0,zgłoszenia[[#This Row],[Data wpływu wniosku]]," ")</f>
        <v>42494</v>
      </c>
      <c r="G513" s="60">
        <f>IF(zgłoszenia[[#This Row],[Data zakończenia sprawy]]&gt;0,zgłoszenia[[#This Row],[Data zakończenia sprawy]]," ")</f>
        <v>42509</v>
      </c>
      <c r="H513" s="61" t="str">
        <f>IF(zgłoszenia[[#This Row],[Sposób zakończenia]]&gt;0,zgłoszenia[[#This Row],[Sposób zakończenia]]," ")</f>
        <v>brak sprzeciwu - zgłoszenie skuteczne</v>
      </c>
      <c r="I513" s="77" t="e">
        <f>IF(#REF!&gt;0,#REF!,"---")</f>
        <v>#REF!</v>
      </c>
    </row>
    <row r="514" spans="1:9" ht="45" x14ac:dyDescent="0.25">
      <c r="A514" s="68" t="str">
        <f>IF(zgłoszenia[[#This Row],[ID]]&gt;0,zgłoszenia[[#This Row],[Lp.]]&amp;" "&amp;zgłoszenia[[#This Row],[ID]]&amp;"
"&amp;zgłoszenia[[#This Row],[Nr kance- laryjny]]&amp;"/P/15","---")</f>
        <v>511 KŻ
8286/P/15</v>
      </c>
      <c r="B51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900</v>
      </c>
      <c r="C514" s="44" t="str">
        <f>IF(zgłoszenia[[#This Row],[Rodzaj zgłoszenia]]&gt;0,zgłoszenia[[#This Row],[Rodzaj zgłoszenia]]," ")</f>
        <v>tymczasowy obiekt - art. 29 ust. 1, pkt 12</v>
      </c>
      <c r="D514" s="64" t="e">
        <f>IF(#REF!&gt;0,#REF!&amp;";
"&amp;#REF!," ")</f>
        <v>#REF!</v>
      </c>
      <c r="E514" s="69" t="e">
        <f>IF(zgłoszenia[BOŚ Znak sprawy]&gt;0,zgłoszenia[BOŚ Znak sprawy]&amp;"
( "&amp;#REF!&amp;" "&amp;"dni )"," ")</f>
        <v>#REF!</v>
      </c>
      <c r="F514" s="82">
        <f>IF(zgłoszenia[[#This Row],[Data wpływu wniosku]]&gt;0,zgłoszenia[[#This Row],[Data wpływu wniosku]]," ")</f>
        <v>42494</v>
      </c>
      <c r="G514" s="60">
        <f>IF(zgłoszenia[[#This Row],[Data zakończenia sprawy]]&gt;0,zgłoszenia[[#This Row],[Data zakończenia sprawy]]," ")</f>
        <v>42535</v>
      </c>
      <c r="H514" s="61" t="str">
        <f>IF(zgłoszenia[[#This Row],[Sposób zakończenia]]&gt;0,zgłoszenia[[#This Row],[Sposób zakończenia]]," ")</f>
        <v>brak sprzeciwu - zgłoszenie skuteczne</v>
      </c>
      <c r="I514" s="77" t="e">
        <f>IF(#REF!&gt;0,#REF!,"---")</f>
        <v>#REF!</v>
      </c>
    </row>
    <row r="515" spans="1:9" ht="30" x14ac:dyDescent="0.25">
      <c r="A515" s="68" t="str">
        <f>IF(zgłoszenia[[#This Row],[ID]]&gt;0,zgłoszenia[[#This Row],[Lp.]]&amp;" "&amp;zgłoszenia[[#This Row],[ID]]&amp;"
"&amp;zgłoszenia[[#This Row],[Nr kance- laryjny]]&amp;"/P/15","---")</f>
        <v>512 MS
8292/P/15</v>
      </c>
      <c r="B51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przyłacze wodociągowe 
gm. Będzino; ob.Kiszkowo; dz. Nr 8/12, 8/16</v>
      </c>
      <c r="C515" s="44" t="str">
        <f>IF(zgłoszenia[[#This Row],[Rodzaj zgłoszenia]]&gt;0,zgłoszenia[[#This Row],[Rodzaj zgłoszenia]]," ")</f>
        <v>budowa obiektu - art. 29 ust. 1</v>
      </c>
      <c r="D515" s="64" t="e">
        <f>IF(#REF!&gt;0,#REF!&amp;";
"&amp;#REF!," ")</f>
        <v>#REF!</v>
      </c>
      <c r="E515" s="69" t="e">
        <f>IF(zgłoszenia[BOŚ Znak sprawy]&gt;0,zgłoszenia[BOŚ Znak sprawy]&amp;"
( "&amp;#REF!&amp;" "&amp;"dni )"," ")</f>
        <v>#REF!</v>
      </c>
      <c r="F515" s="82">
        <f>IF(zgłoszenia[[#This Row],[Data wpływu wniosku]]&gt;0,zgłoszenia[[#This Row],[Data wpływu wniosku]]," ")</f>
        <v>42494</v>
      </c>
      <c r="G515" s="60">
        <f>IF(zgłoszenia[[#This Row],[Data zakończenia sprawy]]&gt;0,zgłoszenia[[#This Row],[Data zakończenia sprawy]]," ")</f>
        <v>42523</v>
      </c>
      <c r="H515" s="61" t="str">
        <f>IF(zgłoszenia[[#This Row],[Sposób zakończenia]]&gt;0,zgłoszenia[[#This Row],[Sposób zakończenia]]," ")</f>
        <v>brak sprzeciwu - zgłoszenie skuteczne</v>
      </c>
      <c r="I515" s="77" t="e">
        <f>IF(#REF!&gt;0,#REF!,"---")</f>
        <v>#REF!</v>
      </c>
    </row>
    <row r="516" spans="1:9" ht="30" x14ac:dyDescent="0.25">
      <c r="A516" s="68" t="str">
        <f>IF(zgłoszenia[[#This Row],[ID]]&gt;0,zgłoszenia[[#This Row],[Lp.]]&amp;" "&amp;zgłoszenia[[#This Row],[ID]]&amp;"
"&amp;zgłoszenia[[#This Row],[Nr kance- laryjny]]&amp;"/P/15","---")</f>
        <v>513 MS
8293/P/15</v>
      </c>
      <c r="B51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przyłacze wodociągowe 
gm. Będzino; ob.Kiszkowo; dz. Nr 8/10</v>
      </c>
      <c r="C516" s="44" t="str">
        <f>IF(zgłoszenia[[#This Row],[Rodzaj zgłoszenia]]&gt;0,zgłoszenia[[#This Row],[Rodzaj zgłoszenia]]," ")</f>
        <v>budowa obiektu - art. 29 ust. 1</v>
      </c>
      <c r="D516" s="64" t="e">
        <f>IF(#REF!&gt;0,#REF!&amp;";
"&amp;#REF!," ")</f>
        <v>#REF!</v>
      </c>
      <c r="E516" s="69" t="e">
        <f>IF(zgłoszenia[BOŚ Znak sprawy]&gt;0,zgłoszenia[BOŚ Znak sprawy]&amp;"
( "&amp;#REF!&amp;" "&amp;"dni )"," ")</f>
        <v>#REF!</v>
      </c>
      <c r="F516" s="82">
        <f>IF(zgłoszenia[[#This Row],[Data wpływu wniosku]]&gt;0,zgłoszenia[[#This Row],[Data wpływu wniosku]]," ")</f>
        <v>42494</v>
      </c>
      <c r="G516" s="60">
        <f>IF(zgłoszenia[[#This Row],[Data zakończenia sprawy]]&gt;0,zgłoszenia[[#This Row],[Data zakończenia sprawy]]," ")</f>
        <v>42523</v>
      </c>
      <c r="H516" s="61" t="str">
        <f>IF(zgłoszenia[[#This Row],[Sposób zakończenia]]&gt;0,zgłoszenia[[#This Row],[Sposób zakończenia]]," ")</f>
        <v>brak sprzeciwu - zgłoszenie skuteczne</v>
      </c>
      <c r="I516" s="77" t="e">
        <f>IF(#REF!&gt;0,#REF!,"---")</f>
        <v>#REF!</v>
      </c>
    </row>
    <row r="517" spans="1:9" ht="45" x14ac:dyDescent="0.25">
      <c r="A517" s="68" t="str">
        <f>IF(zgłoszenia[[#This Row],[ID]]&gt;0,zgłoszenia[[#This Row],[Lp.]]&amp;" "&amp;zgłoszenia[[#This Row],[ID]]&amp;"
"&amp;zgłoszenia[[#This Row],[Nr kance- laryjny]]&amp;"/P/15","---")</f>
        <v>514 AP
8304/P/15</v>
      </c>
      <c r="B51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wodociagowe 
gm. Mielno; ob.Mielno; dz. Nr 323/51, 323/53, 323/56</v>
      </c>
      <c r="C517" s="44" t="str">
        <f>IF(zgłoszenia[[#This Row],[Rodzaj zgłoszenia]]&gt;0,zgłoszenia[[#This Row],[Rodzaj zgłoszenia]]," ")</f>
        <v>budowa obiektu - art. 29 ust. 1</v>
      </c>
      <c r="D517" s="64" t="e">
        <f>IF(#REF!&gt;0,#REF!&amp;";
"&amp;#REF!," ")</f>
        <v>#REF!</v>
      </c>
      <c r="E517" s="69" t="e">
        <f>IF(zgłoszenia[BOŚ Znak sprawy]&gt;0,zgłoszenia[BOŚ Znak sprawy]&amp;"
( "&amp;#REF!&amp;" "&amp;"dni )"," ")</f>
        <v>#REF!</v>
      </c>
      <c r="F517" s="82">
        <f>IF(zgłoszenia[[#This Row],[Data wpływu wniosku]]&gt;0,zgłoszenia[[#This Row],[Data wpływu wniosku]]," ")</f>
        <v>42494</v>
      </c>
      <c r="G517" s="60">
        <f>IF(zgłoszenia[[#This Row],[Data zakończenia sprawy]]&gt;0,zgłoszenia[[#This Row],[Data zakończenia sprawy]]," ")</f>
        <v>42513</v>
      </c>
      <c r="H517" s="61" t="str">
        <f>IF(zgłoszenia[[#This Row],[Sposób zakończenia]]&gt;0,zgłoszenia[[#This Row],[Sposób zakończenia]]," ")</f>
        <v xml:space="preserve"> </v>
      </c>
      <c r="I517" s="77" t="e">
        <f>IF(#REF!&gt;0,#REF!,"---")</f>
        <v>#REF!</v>
      </c>
    </row>
    <row r="518" spans="1:9" ht="45" x14ac:dyDescent="0.25">
      <c r="A518" s="68" t="str">
        <f>IF(zgłoszenia[[#This Row],[ID]]&gt;0,zgłoszenia[[#This Row],[Lp.]]&amp;" "&amp;zgłoszenia[[#This Row],[ID]]&amp;"
"&amp;zgłoszenia[[#This Row],[Nr kance- laryjny]]&amp;"/P/15","---")</f>
        <v>515 SR
8327/P/16/P/15</v>
      </c>
      <c r="B51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 
gm. Mielno; ob.Unieście ; dz. Nr 200/5</v>
      </c>
      <c r="C518" s="44" t="str">
        <f>IF(zgłoszenia[[#This Row],[Rodzaj zgłoszenia]]&gt;0,zgłoszenia[[#This Row],[Rodzaj zgłoszenia]]," ")</f>
        <v>tymczasowy obiekt - art. 29 ust. 1, pkt 12</v>
      </c>
      <c r="D518" s="64" t="e">
        <f>IF(#REF!&gt;0,#REF!&amp;";
"&amp;#REF!," ")</f>
        <v>#REF!</v>
      </c>
      <c r="E518" s="69" t="e">
        <f>IF(zgłoszenia[BOŚ Znak sprawy]&gt;0,zgłoszenia[BOŚ Znak sprawy]&amp;"
( "&amp;#REF!&amp;" "&amp;"dni )"," ")</f>
        <v>#REF!</v>
      </c>
      <c r="F518" s="82">
        <f>IF(zgłoszenia[[#This Row],[Data wpływu wniosku]]&gt;0,zgłoszenia[[#This Row],[Data wpływu wniosku]]," ")</f>
        <v>42495</v>
      </c>
      <c r="G518" s="60">
        <f>IF(zgłoszenia[[#This Row],[Data zakończenia sprawy]]&gt;0,zgłoszenia[[#This Row],[Data zakończenia sprawy]]," ")</f>
        <v>42517</v>
      </c>
      <c r="H518" s="61" t="str">
        <f>IF(zgłoszenia[[#This Row],[Sposób zakończenia]]&gt;0,zgłoszenia[[#This Row],[Sposób zakończenia]]," ")</f>
        <v>brak sprzeciwu - zgłoszenie skuteczne</v>
      </c>
      <c r="I518" s="77" t="e">
        <f>IF(#REF!&gt;0,#REF!,"---")</f>
        <v>#REF!</v>
      </c>
    </row>
    <row r="519" spans="1:9" ht="60" x14ac:dyDescent="0.25">
      <c r="A519" s="68" t="str">
        <f>IF(zgłoszenia[[#This Row],[ID]]&gt;0,zgłoszenia[[#This Row],[Lp.]]&amp;" "&amp;zgłoszenia[[#This Row],[ID]]&amp;"
"&amp;zgłoszenia[[#This Row],[Nr kance- laryjny]]&amp;"/P/15","---")</f>
        <v>516 MS
8334/P/16/P/15</v>
      </c>
      <c r="B51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gazociągu DN50 zasilajacego stacje  
gm. Będzino; ob.Mścice ; dz. Nr 253/2, 253/5, 253/9</v>
      </c>
      <c r="C519" s="44" t="str">
        <f>IF(zgłoszenia[[#This Row],[Rodzaj zgłoszenia]]&gt;0,zgłoszenia[[#This Row],[Rodzaj zgłoszenia]]," ")</f>
        <v>roboty budowlane - art. 29 ust. 2</v>
      </c>
      <c r="D519" s="64" t="e">
        <f>IF(#REF!&gt;0,#REF!&amp;";
"&amp;#REF!," ")</f>
        <v>#REF!</v>
      </c>
      <c r="E519" s="69" t="e">
        <f>IF(zgłoszenia[BOŚ Znak sprawy]&gt;0,zgłoszenia[BOŚ Znak sprawy]&amp;"
( "&amp;#REF!&amp;" "&amp;"dni )"," ")</f>
        <v>#REF!</v>
      </c>
      <c r="F519" s="82">
        <f>IF(zgłoszenia[[#This Row],[Data wpływu wniosku]]&gt;0,zgłoszenia[[#This Row],[Data wpływu wniosku]]," ")</f>
        <v>42495</v>
      </c>
      <c r="G519" s="60">
        <f>IF(zgłoszenia[[#This Row],[Data zakończenia sprawy]]&gt;0,zgłoszenia[[#This Row],[Data zakończenia sprawy]]," ")</f>
        <v>42523</v>
      </c>
      <c r="H519" s="61" t="str">
        <f>IF(zgłoszenia[[#This Row],[Sposób zakończenia]]&gt;0,zgłoszenia[[#This Row],[Sposób zakończenia]]," ")</f>
        <v>decyzja umorzenie</v>
      </c>
      <c r="I519" s="77" t="e">
        <f>IF(#REF!&gt;0,#REF!,"---")</f>
        <v>#REF!</v>
      </c>
    </row>
    <row r="520" spans="1:9" ht="45" x14ac:dyDescent="0.25">
      <c r="A520" s="68" t="str">
        <f>IF(zgłoszenia[[#This Row],[ID]]&gt;0,zgłoszenia[[#This Row],[Lp.]]&amp;" "&amp;zgłoszenia[[#This Row],[ID]]&amp;"
"&amp;zgłoszenia[[#This Row],[Nr kance- laryjny]]&amp;"/P/15","---")</f>
        <v>517 KŻ
8337/P/16/P/15</v>
      </c>
      <c r="B52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zespół dwóch budynków rekreacji indywidualnej  
gm. Mielno; ob.Chłopy ; dz. Nr 80/4</v>
      </c>
      <c r="C520" s="44" t="str">
        <f>IF(zgłoszenia[[#This Row],[Rodzaj zgłoszenia]]&gt;0,zgłoszenia[[#This Row],[Rodzaj zgłoszenia]]," ")</f>
        <v>budowa obiektu - art. 29 ust. 1</v>
      </c>
      <c r="D520" s="64" t="e">
        <f>IF(#REF!&gt;0,#REF!&amp;";
"&amp;#REF!," ")</f>
        <v>#REF!</v>
      </c>
      <c r="E520" s="69" t="e">
        <f>IF(zgłoszenia[BOŚ Znak sprawy]&gt;0,zgłoszenia[BOŚ Znak sprawy]&amp;"
( "&amp;#REF!&amp;" "&amp;"dni )"," ")</f>
        <v>#REF!</v>
      </c>
      <c r="F520" s="82">
        <f>IF(zgłoszenia[[#This Row],[Data wpływu wniosku]]&gt;0,zgłoszenia[[#This Row],[Data wpływu wniosku]]," ")</f>
        <v>42495</v>
      </c>
      <c r="G520" s="60">
        <f>IF(zgłoszenia[[#This Row],[Data zakończenia sprawy]]&gt;0,zgłoszenia[[#This Row],[Data zakończenia sprawy]]," ")</f>
        <v>42544</v>
      </c>
      <c r="H520" s="61" t="str">
        <f>IF(zgłoszenia[[#This Row],[Sposób zakończenia]]&gt;0,zgłoszenia[[#This Row],[Sposób zakończenia]]," ")</f>
        <v>brak sprzeciwu - zgłoszenie skuteczne</v>
      </c>
      <c r="I520" s="77" t="e">
        <f>IF(#REF!&gt;0,#REF!,"---")</f>
        <v>#REF!</v>
      </c>
    </row>
    <row r="521" spans="1:9" ht="45" x14ac:dyDescent="0.25">
      <c r="A521" s="68" t="str">
        <f>IF(zgłoszenia[[#This Row],[ID]]&gt;0,zgłoszenia[[#This Row],[Lp.]]&amp;" "&amp;zgłoszenia[[#This Row],[ID]]&amp;"
"&amp;zgłoszenia[[#This Row],[Nr kance- laryjny]]&amp;"/P/15","---")</f>
        <v>518 MS
8349/P/16/P/15</v>
      </c>
      <c r="B52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ze stacją transformatorową  
gm. Będzino; ob.Mścice ; dz. Nr 165/1, 165/2</v>
      </c>
      <c r="C521" s="44" t="str">
        <f>IF(zgłoszenia[[#This Row],[Rodzaj zgłoszenia]]&gt;0,zgłoszenia[[#This Row],[Rodzaj zgłoszenia]]," ")</f>
        <v>trafo art.29 ust.1 pkt 2b</v>
      </c>
      <c r="D521" s="64" t="e">
        <f>IF(#REF!&gt;0,#REF!&amp;";
"&amp;#REF!," ")</f>
        <v>#REF!</v>
      </c>
      <c r="E521" s="69" t="e">
        <f>IF(zgłoszenia[BOŚ Znak sprawy]&gt;0,zgłoszenia[BOŚ Znak sprawy]&amp;"
( "&amp;#REF!&amp;" "&amp;"dni )"," ")</f>
        <v>#REF!</v>
      </c>
      <c r="F521" s="82">
        <f>IF(zgłoszenia[[#This Row],[Data wpływu wniosku]]&gt;0,zgłoszenia[[#This Row],[Data wpływu wniosku]]," ")</f>
        <v>42495</v>
      </c>
      <c r="G521" s="60">
        <f>IF(zgłoszenia[[#This Row],[Data zakończenia sprawy]]&gt;0,zgłoszenia[[#This Row],[Data zakończenia sprawy]]," ")</f>
        <v>42524</v>
      </c>
      <c r="H521" s="61" t="str">
        <f>IF(zgłoszenia[[#This Row],[Sposób zakończenia]]&gt;0,zgłoszenia[[#This Row],[Sposób zakończenia]]," ")</f>
        <v>brak sprzeciwu - zgłoszenie skuteczne</v>
      </c>
      <c r="I521" s="77" t="e">
        <f>IF(#REF!&gt;0,#REF!,"---")</f>
        <v>#REF!</v>
      </c>
    </row>
    <row r="522" spans="1:9" ht="45" x14ac:dyDescent="0.25">
      <c r="A522" s="68" t="str">
        <f>IF(zgłoszenia[[#This Row],[ID]]&gt;0,zgłoszenia[[#This Row],[Lp.]]&amp;" "&amp;zgłoszenia[[#This Row],[ID]]&amp;"
"&amp;zgłoszenia[[#This Row],[Nr kance- laryjny]]&amp;"/P/15","---")</f>
        <v>519 MS
8354/P/16/P/15</v>
      </c>
      <c r="B52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z dr powiatowej  
gm. Będzino; ob.Dobrzyca ; dz. Nr 25/1</v>
      </c>
      <c r="C522" s="44" t="str">
        <f>IF(zgłoszenia[[#This Row],[Rodzaj zgłoszenia]]&gt;0,zgłoszenia[[#This Row],[Rodzaj zgłoszenia]]," ")</f>
        <v>budowa obiektu - art. 29 ust. 1</v>
      </c>
      <c r="D522" s="64" t="e">
        <f>IF(#REF!&gt;0,#REF!&amp;";
"&amp;#REF!," ")</f>
        <v>#REF!</v>
      </c>
      <c r="E522" s="69" t="e">
        <f>IF(zgłoszenia[BOŚ Znak sprawy]&gt;0,zgłoszenia[BOŚ Znak sprawy]&amp;"
( "&amp;#REF!&amp;" "&amp;"dni )"," ")</f>
        <v>#REF!</v>
      </c>
      <c r="F522" s="82">
        <f>IF(zgłoszenia[[#This Row],[Data wpływu wniosku]]&gt;0,zgłoszenia[[#This Row],[Data wpływu wniosku]]," ")</f>
        <v>42495</v>
      </c>
      <c r="G522" s="60">
        <f>IF(zgłoszenia[[#This Row],[Data zakończenia sprawy]]&gt;0,zgłoszenia[[#This Row],[Data zakończenia sprawy]]," ")</f>
        <v>42520</v>
      </c>
      <c r="H522" s="61" t="str">
        <f>IF(zgłoszenia[[#This Row],[Sposób zakończenia]]&gt;0,zgłoszenia[[#This Row],[Sposób zakończenia]]," ")</f>
        <v>brak sprzeciwu - zgłoszenie skuteczne</v>
      </c>
      <c r="I522" s="77" t="e">
        <f>IF(#REF!&gt;0,#REF!,"---")</f>
        <v>#REF!</v>
      </c>
    </row>
    <row r="523" spans="1:9" ht="45" x14ac:dyDescent="0.25">
      <c r="A523" s="68" t="str">
        <f>IF(zgłoszenia[[#This Row],[ID]]&gt;0,zgłoszenia[[#This Row],[Lp.]]&amp;" "&amp;zgłoszenia[[#This Row],[ID]]&amp;"
"&amp;zgłoszenia[[#This Row],[Nr kance- laryjny]]&amp;"/P/15","---")</f>
        <v>520 SR
8483/P/15</v>
      </c>
      <c r="B52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z garażem 
gm. Manowo; ob.Wyszebórz; dz. Nr 87/11</v>
      </c>
      <c r="C523" s="44" t="str">
        <f>IF(zgłoszenia[[#This Row],[Rodzaj zgłoszenia]]&gt;0,zgłoszenia[[#This Row],[Rodzaj zgłoszenia]]," ")</f>
        <v>jednorodzinne art.29 ust.1 pkt 1a</v>
      </c>
      <c r="D523" s="64" t="e">
        <f>IF(#REF!&gt;0,#REF!&amp;";
"&amp;#REF!," ")</f>
        <v>#REF!</v>
      </c>
      <c r="E523" s="69" t="e">
        <f>IF(zgłoszenia[BOŚ Znak sprawy]&gt;0,zgłoszenia[BOŚ Znak sprawy]&amp;"
( "&amp;#REF!&amp;" "&amp;"dni )"," ")</f>
        <v>#REF!</v>
      </c>
      <c r="F523" s="82">
        <f>IF(zgłoszenia[[#This Row],[Data wpływu wniosku]]&gt;0,zgłoszenia[[#This Row],[Data wpływu wniosku]]," ")</f>
        <v>42496</v>
      </c>
      <c r="G523" s="60">
        <f>IF(zgłoszenia[[#This Row],[Data zakończenia sprawy]]&gt;0,zgłoszenia[[#This Row],[Data zakończenia sprawy]]," ")</f>
        <v>42543</v>
      </c>
      <c r="H523" s="61" t="str">
        <f>IF(zgłoszenia[[#This Row],[Sposób zakończenia]]&gt;0,zgłoszenia[[#This Row],[Sposób zakończenia]]," ")</f>
        <v>decyzja sprzeciwu</v>
      </c>
      <c r="I523" s="77" t="e">
        <f>IF(#REF!&gt;0,#REF!,"---")</f>
        <v>#REF!</v>
      </c>
    </row>
    <row r="524" spans="1:9" ht="45" x14ac:dyDescent="0.25">
      <c r="A524" s="68" t="str">
        <f>IF(zgłoszenia[[#This Row],[ID]]&gt;0,zgłoszenia[[#This Row],[Lp.]]&amp;" "&amp;zgłoszenia[[#This Row],[ID]]&amp;"
"&amp;zgłoszenia[[#This Row],[Nr kance- laryjny]]&amp;"/P/15","---")</f>
        <v>521 AP
8445/P/15</v>
      </c>
      <c r="B52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spos. Użytkowania dwóch pomieszczeń gospodarczych na usługowe 
gm. Mielno; ob.Mielno; dz. Nr 13/2</v>
      </c>
      <c r="C524" s="44" t="str">
        <f>IF(zgłoszenia[[#This Row],[Rodzaj zgłoszenia]]&gt;0,zgłoszenia[[#This Row],[Rodzaj zgłoszenia]]," ")</f>
        <v>zmiana sposobu użytkowania - atr. 71</v>
      </c>
      <c r="D524" s="64" t="e">
        <f>IF(#REF!&gt;0,#REF!&amp;";
"&amp;#REF!," ")</f>
        <v>#REF!</v>
      </c>
      <c r="E524" s="69" t="e">
        <f>IF(zgłoszenia[BOŚ Znak sprawy]&gt;0,zgłoszenia[BOŚ Znak sprawy]&amp;"
( "&amp;#REF!&amp;" "&amp;"dni )"," ")</f>
        <v>#REF!</v>
      </c>
      <c r="F524" s="82">
        <f>IF(zgłoszenia[[#This Row],[Data wpływu wniosku]]&gt;0,zgłoszenia[[#This Row],[Data wpływu wniosku]]," ")</f>
        <v>42496</v>
      </c>
      <c r="G524" s="60">
        <f>IF(zgłoszenia[[#This Row],[Data zakończenia sprawy]]&gt;0,zgłoszenia[[#This Row],[Data zakończenia sprawy]]," ")</f>
        <v>42524</v>
      </c>
      <c r="H524" s="61" t="str">
        <f>IF(zgłoszenia[[#This Row],[Sposób zakończenia]]&gt;0,zgłoszenia[[#This Row],[Sposób zakończenia]]," ")</f>
        <v>brak sprzeciwu - zgłoszenie skuteczne</v>
      </c>
      <c r="I524" s="77" t="e">
        <f>IF(#REF!&gt;0,#REF!,"---")</f>
        <v>#REF!</v>
      </c>
    </row>
    <row r="525" spans="1:9" ht="30" x14ac:dyDescent="0.25">
      <c r="A525" s="68" t="str">
        <f>IF(zgłoszenia[[#This Row],[ID]]&gt;0,zgłoszenia[[#This Row],[Lp.]]&amp;" "&amp;zgłoszenia[[#This Row],[ID]]&amp;"
"&amp;zgłoszenia[[#This Row],[Nr kance- laryjny]]&amp;"/P/15","---")</f>
        <v>522 AP
8447/P/15</v>
      </c>
      <c r="B52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dwie instalacje zbiornikowe gazu propan 
gm. Mielno; ob.Niegoszcz; dz. Nr 126/17</v>
      </c>
      <c r="C525" s="44" t="str">
        <f>IF(zgłoszenia[[#This Row],[Rodzaj zgłoszenia]]&gt;0,zgłoszenia[[#This Row],[Rodzaj zgłoszenia]]," ")</f>
        <v>budowa obiektu - art. 29 ust. 1</v>
      </c>
      <c r="D525" s="64" t="e">
        <f>IF(#REF!&gt;0,#REF!&amp;";
"&amp;#REF!," ")</f>
        <v>#REF!</v>
      </c>
      <c r="E525" s="69" t="e">
        <f>IF(zgłoszenia[BOŚ Znak sprawy]&gt;0,zgłoszenia[BOŚ Znak sprawy]&amp;"
( "&amp;#REF!&amp;" "&amp;"dni )"," ")</f>
        <v>#REF!</v>
      </c>
      <c r="F525" s="82">
        <f>IF(zgłoszenia[[#This Row],[Data wpływu wniosku]]&gt;0,zgłoszenia[[#This Row],[Data wpływu wniosku]]," ")</f>
        <v>42496</v>
      </c>
      <c r="G525" s="60">
        <f>IF(zgłoszenia[[#This Row],[Data zakończenia sprawy]]&gt;0,zgłoszenia[[#This Row],[Data zakończenia sprawy]]," ")</f>
        <v>42513</v>
      </c>
      <c r="H525" s="61" t="str">
        <f>IF(zgłoszenia[[#This Row],[Sposób zakończenia]]&gt;0,zgłoszenia[[#This Row],[Sposób zakończenia]]," ")</f>
        <v xml:space="preserve"> </v>
      </c>
      <c r="I525" s="77" t="e">
        <f>IF(#REF!&gt;0,#REF!,"---")</f>
        <v>#REF!</v>
      </c>
    </row>
    <row r="526" spans="1:9" ht="30" x14ac:dyDescent="0.25">
      <c r="A526" s="68" t="str">
        <f>IF(zgłoszenia[[#This Row],[ID]]&gt;0,zgłoszenia[[#This Row],[Lp.]]&amp;" "&amp;zgłoszenia[[#This Row],[ID]]&amp;"
"&amp;zgłoszenia[[#This Row],[Nr kance- laryjny]]&amp;"/P/15","---")</f>
        <v>523 AP
8448/P/15</v>
      </c>
      <c r="B52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dwie instalacje zbiornikowe gazu propan 
gm. Mielno; ob.Niegoszcz; dz. Nr 126/17</v>
      </c>
      <c r="C526" s="44" t="str">
        <f>IF(zgłoszenia[[#This Row],[Rodzaj zgłoszenia]]&gt;0,zgłoszenia[[#This Row],[Rodzaj zgłoszenia]]," ")</f>
        <v>budowa obiektu - art. 29 ust. 1</v>
      </c>
      <c r="D526" s="64" t="e">
        <f>IF(#REF!&gt;0,#REF!&amp;";
"&amp;#REF!," ")</f>
        <v>#REF!</v>
      </c>
      <c r="E526" s="69" t="e">
        <f>IF(zgłoszenia[BOŚ Znak sprawy]&gt;0,zgłoszenia[BOŚ Znak sprawy]&amp;"
( "&amp;#REF!&amp;" "&amp;"dni )"," ")</f>
        <v>#REF!</v>
      </c>
      <c r="F526" s="82">
        <f>IF(zgłoszenia[[#This Row],[Data wpływu wniosku]]&gt;0,zgłoszenia[[#This Row],[Data wpływu wniosku]]," ")</f>
        <v>42496</v>
      </c>
      <c r="G526" s="60">
        <f>IF(zgłoszenia[[#This Row],[Data zakończenia sprawy]]&gt;0,zgłoszenia[[#This Row],[Data zakończenia sprawy]]," ")</f>
        <v>42510</v>
      </c>
      <c r="H526" s="61" t="str">
        <f>IF(zgłoszenia[[#This Row],[Sposób zakończenia]]&gt;0,zgłoszenia[[#This Row],[Sposób zakończenia]]," ")</f>
        <v>brak sprzeciwu - zgłoszenie skuteczne</v>
      </c>
      <c r="I526" s="77" t="e">
        <f>IF(#REF!&gt;0,#REF!,"---")</f>
        <v>#REF!</v>
      </c>
    </row>
    <row r="527" spans="1:9" ht="45" x14ac:dyDescent="0.25">
      <c r="A527" s="68" t="str">
        <f>IF(zgłoszenia[[#This Row],[ID]]&gt;0,zgłoszenia[[#This Row],[Lp.]]&amp;" "&amp;zgłoszenia[[#This Row],[ID]]&amp;"
"&amp;zgłoszenia[[#This Row],[Nr kance- laryjny]]&amp;"/P/15","---")</f>
        <v>524 MS
8480/P/15</v>
      </c>
      <c r="B52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pokrycia dachowego z budynku gospodarczego  
gm. Będzino; ob.Będzino; dz. Nr 196</v>
      </c>
      <c r="C527" s="44" t="str">
        <f>IF(zgłoszenia[[#This Row],[Rodzaj zgłoszenia]]&gt;0,zgłoszenia[[#This Row],[Rodzaj zgłoszenia]]," ")</f>
        <v>budowa obiektu - art. 29 ust. 1</v>
      </c>
      <c r="D527" s="64" t="e">
        <f>IF(#REF!&gt;0,#REF!&amp;";
"&amp;#REF!," ")</f>
        <v>#REF!</v>
      </c>
      <c r="E527" s="69" t="e">
        <f>IF(zgłoszenia[BOŚ Znak sprawy]&gt;0,zgłoszenia[BOŚ Znak sprawy]&amp;"
( "&amp;#REF!&amp;" "&amp;"dni )"," ")</f>
        <v>#REF!</v>
      </c>
      <c r="F527" s="82">
        <f>IF(zgłoszenia[[#This Row],[Data wpływu wniosku]]&gt;0,zgłoszenia[[#This Row],[Data wpływu wniosku]]," ")</f>
        <v>42496</v>
      </c>
      <c r="G527" s="60">
        <f>IF(zgłoszenia[[#This Row],[Data zakończenia sprawy]]&gt;0,zgłoszenia[[#This Row],[Data zakończenia sprawy]]," ")</f>
        <v>42522</v>
      </c>
      <c r="H527" s="61" t="str">
        <f>IF(zgłoszenia[[#This Row],[Sposób zakończenia]]&gt;0,zgłoszenia[[#This Row],[Sposób zakończenia]]," ")</f>
        <v>brak sprzeciwu - zgłoszenie skuteczne</v>
      </c>
      <c r="I527" s="77" t="e">
        <f>IF(#REF!&gt;0,#REF!,"---")</f>
        <v>#REF!</v>
      </c>
    </row>
    <row r="528" spans="1:9" ht="60" x14ac:dyDescent="0.25">
      <c r="A528" s="68" t="str">
        <f>IF(zgłoszenia[[#This Row],[ID]]&gt;0,zgłoszenia[[#This Row],[Lp.]]&amp;" "&amp;zgłoszenia[[#This Row],[ID]]&amp;"
"&amp;zgłoszenia[[#This Row],[Nr kance- laryjny]]&amp;"/P/15","---")</f>
        <v>525 AP
8421/P/15</v>
      </c>
      <c r="B52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na budynku mieszkalnym wielorodzinnym 
gm. Biesiekierz; ob.Kraśnik Koszaliński; dz. Nr 184/3</v>
      </c>
      <c r="C528" s="44" t="str">
        <f>IF(zgłoszenia[[#This Row],[Rodzaj zgłoszenia]]&gt;0,zgłoszenia[[#This Row],[Rodzaj zgłoszenia]]," ")</f>
        <v>budowa obiektu - art. 29 ust. 1</v>
      </c>
      <c r="D528" s="64" t="e">
        <f>IF(#REF!&gt;0,#REF!&amp;";
"&amp;#REF!," ")</f>
        <v>#REF!</v>
      </c>
      <c r="E528" s="69" t="e">
        <f>IF(zgłoszenia[BOŚ Znak sprawy]&gt;0,zgłoszenia[BOŚ Znak sprawy]&amp;"
( "&amp;#REF!&amp;" "&amp;"dni )"," ")</f>
        <v>#REF!</v>
      </c>
      <c r="F528" s="82">
        <f>IF(zgłoszenia[[#This Row],[Data wpływu wniosku]]&gt;0,zgłoszenia[[#This Row],[Data wpływu wniosku]]," ")</f>
        <v>42496</v>
      </c>
      <c r="G528" s="60" t="str">
        <f>IF(zgłoszenia[[#This Row],[Data zakończenia sprawy]]&gt;0,zgłoszenia[[#This Row],[Data zakończenia sprawy]]," ")</f>
        <v xml:space="preserve"> </v>
      </c>
      <c r="H528" s="61" t="str">
        <f>IF(zgłoszenia[[#This Row],[Sposób zakończenia]]&gt;0,zgłoszenia[[#This Row],[Sposób zakończenia]]," ")</f>
        <v xml:space="preserve"> </v>
      </c>
      <c r="I528" s="77" t="e">
        <f>IF(#REF!&gt;0,#REF!,"---")</f>
        <v>#REF!</v>
      </c>
    </row>
    <row r="529" spans="1:9" ht="30" x14ac:dyDescent="0.25">
      <c r="A529" s="68" t="str">
        <f>IF(zgłoszenia[[#This Row],[ID]]&gt;0,zgłoszenia[[#This Row],[Lp.]]&amp;" "&amp;zgłoszenia[[#This Row],[ID]]&amp;"
"&amp;zgłoszenia[[#This Row],[Nr kance- laryjny]]&amp;"/P/15","---")</f>
        <v>526 WŚ
8431/P/15</v>
      </c>
      <c r="B52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gazociągu 
gm. Będzino; ob.Mścice; dz. Nr 263/6</v>
      </c>
      <c r="C529" s="44" t="str">
        <f>IF(zgłoszenia[[#This Row],[Rodzaj zgłoszenia]]&gt;0,zgłoszenia[[#This Row],[Rodzaj zgłoszenia]]," ")</f>
        <v>budowa obiektu - art. 29 ust. 1</v>
      </c>
      <c r="D529" s="64" t="e">
        <f>IF(#REF!&gt;0,#REF!&amp;";
"&amp;#REF!," ")</f>
        <v>#REF!</v>
      </c>
      <c r="E529" s="69" t="e">
        <f>IF(zgłoszenia[BOŚ Znak sprawy]&gt;0,zgłoszenia[BOŚ Znak sprawy]&amp;"
( "&amp;#REF!&amp;" "&amp;"dni )"," ")</f>
        <v>#REF!</v>
      </c>
      <c r="F529" s="82">
        <f>IF(zgłoszenia[[#This Row],[Data wpływu wniosku]]&gt;0,zgłoszenia[[#This Row],[Data wpływu wniosku]]," ")</f>
        <v>42496</v>
      </c>
      <c r="G529" s="60">
        <f>IF(zgłoszenia[[#This Row],[Data zakończenia sprawy]]&gt;0,zgłoszenia[[#This Row],[Data zakończenia sprawy]]," ")</f>
        <v>42522</v>
      </c>
      <c r="H529" s="61" t="str">
        <f>IF(zgłoszenia[[#This Row],[Sposób zakończenia]]&gt;0,zgłoszenia[[#This Row],[Sposób zakończenia]]," ")</f>
        <v>brak sprzeciwu - zgłoszenie skuteczne</v>
      </c>
      <c r="I529" s="77" t="e">
        <f>IF(#REF!&gt;0,#REF!,"---")</f>
        <v>#REF!</v>
      </c>
    </row>
    <row r="530" spans="1:9" ht="45" x14ac:dyDescent="0.25">
      <c r="A530" s="68" t="str">
        <f>IF(zgłoszenia[[#This Row],[ID]]&gt;0,zgłoszenia[[#This Row],[Lp.]]&amp;" "&amp;zgłoszenia[[#This Row],[ID]]&amp;"
"&amp;zgłoszenia[[#This Row],[Nr kance- laryjny]]&amp;"/P/15","---")</f>
        <v>527 MS
8481/P/15</v>
      </c>
      <c r="B53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na dwóch budynkach gospodarczych 
gm. Będzino; ob.Będzino; dz. Nr 1</v>
      </c>
      <c r="C530" s="44" t="str">
        <f>IF(zgłoszenia[[#This Row],[Rodzaj zgłoszenia]]&gt;0,zgłoszenia[[#This Row],[Rodzaj zgłoszenia]]," ")</f>
        <v>budowa obiektu - art. 29 ust. 1</v>
      </c>
      <c r="D530" s="64" t="e">
        <f>IF(#REF!&gt;0,#REF!&amp;";
"&amp;#REF!," ")</f>
        <v>#REF!</v>
      </c>
      <c r="E530" s="69" t="e">
        <f>IF(zgłoszenia[BOŚ Znak sprawy]&gt;0,zgłoszenia[BOŚ Znak sprawy]&amp;"
( "&amp;#REF!&amp;" "&amp;"dni )"," ")</f>
        <v>#REF!</v>
      </c>
      <c r="F530" s="82">
        <f>IF(zgłoszenia[[#This Row],[Data wpływu wniosku]]&gt;0,zgłoszenia[[#This Row],[Data wpływu wniosku]]," ")</f>
        <v>42496</v>
      </c>
      <c r="G530" s="60">
        <f>IF(zgłoszenia[[#This Row],[Data zakończenia sprawy]]&gt;0,zgłoszenia[[#This Row],[Data zakończenia sprawy]]," ")</f>
        <v>42522</v>
      </c>
      <c r="H530" s="61" t="str">
        <f>IF(zgłoszenia[[#This Row],[Sposób zakończenia]]&gt;0,zgłoszenia[[#This Row],[Sposób zakończenia]]," ")</f>
        <v>brak sprzeciwu - zgłoszenie skuteczne</v>
      </c>
      <c r="I530" s="77" t="e">
        <f>IF(#REF!&gt;0,#REF!,"---")</f>
        <v>#REF!</v>
      </c>
    </row>
    <row r="531" spans="1:9" ht="45" x14ac:dyDescent="0.25">
      <c r="A531" s="68" t="str">
        <f>IF(zgłoszenia[[#This Row],[ID]]&gt;0,zgłoszenia[[#This Row],[Lp.]]&amp;" "&amp;zgłoszenia[[#This Row],[ID]]&amp;"
"&amp;zgłoszenia[[#This Row],[Nr kance- laryjny]]&amp;"/P/15","---")</f>
        <v>528 EJ
8423/P/15</v>
      </c>
      <c r="B53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enrgetyczne 0,4 kV 
gm. Mielno; ob.Gąski; dz. Nr 45/1, 46/21, 46/22</v>
      </c>
      <c r="C531" s="44" t="str">
        <f>IF(zgłoszenia[[#This Row],[Rodzaj zgłoszenia]]&gt;0,zgłoszenia[[#This Row],[Rodzaj zgłoszenia]]," ")</f>
        <v>budowa obiektu - art. 29 ust. 1</v>
      </c>
      <c r="D531" s="64" t="e">
        <f>IF(#REF!&gt;0,#REF!&amp;";
"&amp;#REF!," ")</f>
        <v>#REF!</v>
      </c>
      <c r="E531" s="69" t="e">
        <f>IF(zgłoszenia[BOŚ Znak sprawy]&gt;0,zgłoszenia[BOŚ Znak sprawy]&amp;"
( "&amp;#REF!&amp;" "&amp;"dni )"," ")</f>
        <v>#REF!</v>
      </c>
      <c r="F531" s="82">
        <f>IF(zgłoszenia[[#This Row],[Data wpływu wniosku]]&gt;0,zgłoszenia[[#This Row],[Data wpływu wniosku]]," ")</f>
        <v>42496</v>
      </c>
      <c r="G531" s="60">
        <f>IF(zgłoszenia[[#This Row],[Data zakończenia sprawy]]&gt;0,zgłoszenia[[#This Row],[Data zakończenia sprawy]]," ")</f>
        <v>42506</v>
      </c>
      <c r="H531" s="61" t="str">
        <f>IF(zgłoszenia[[#This Row],[Sposób zakończenia]]&gt;0,zgłoszenia[[#This Row],[Sposób zakończenia]]," ")</f>
        <v>brak sprzeciwu - zgłoszenie skuteczne</v>
      </c>
      <c r="I531" s="77" t="e">
        <f>IF(#REF!&gt;0,#REF!,"---")</f>
        <v>#REF!</v>
      </c>
    </row>
    <row r="532" spans="1:9" ht="30" x14ac:dyDescent="0.25">
      <c r="A532" s="68" t="str">
        <f>IF(zgłoszenia[[#This Row],[ID]]&gt;0,zgłoszenia[[#This Row],[Lp.]]&amp;" "&amp;zgłoszenia[[#This Row],[ID]]&amp;"
"&amp;zgłoszenia[[#This Row],[Nr kance- laryjny]]&amp;"/P/15","---")</f>
        <v>529 SR
8419/P/15</v>
      </c>
      <c r="B53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z wiatą 
gm. Manowo; ob.Manowo; dz. Nr 225/4</v>
      </c>
      <c r="C532" s="44" t="str">
        <f>IF(zgłoszenia[[#This Row],[Rodzaj zgłoszenia]]&gt;0,zgłoszenia[[#This Row],[Rodzaj zgłoszenia]]," ")</f>
        <v>budowa obiektu - art. 29 ust. 1</v>
      </c>
      <c r="D532" s="64" t="e">
        <f>IF(#REF!&gt;0,#REF!&amp;";
"&amp;#REF!," ")</f>
        <v>#REF!</v>
      </c>
      <c r="E532" s="69" t="e">
        <f>IF(zgłoszenia[BOŚ Znak sprawy]&gt;0,zgłoszenia[BOŚ Znak sprawy]&amp;"
( "&amp;#REF!&amp;" "&amp;"dni )"," ")</f>
        <v>#REF!</v>
      </c>
      <c r="F532" s="82">
        <f>IF(zgłoszenia[[#This Row],[Data wpływu wniosku]]&gt;0,zgłoszenia[[#This Row],[Data wpływu wniosku]]," ")</f>
        <v>42496</v>
      </c>
      <c r="G532" s="60">
        <f>IF(zgłoszenia[[#This Row],[Data zakończenia sprawy]]&gt;0,zgłoszenia[[#This Row],[Data zakończenia sprawy]]," ")</f>
        <v>42528</v>
      </c>
      <c r="H532" s="61" t="str">
        <f>IF(zgłoszenia[[#This Row],[Sposób zakończenia]]&gt;0,zgłoszenia[[#This Row],[Sposób zakończenia]]," ")</f>
        <v>decyzja sprzeciwu</v>
      </c>
      <c r="I532" s="77" t="e">
        <f>IF(#REF!&gt;0,#REF!,"---")</f>
        <v>#REF!</v>
      </c>
    </row>
    <row r="533" spans="1:9" ht="45" x14ac:dyDescent="0.25">
      <c r="A533" s="68" t="str">
        <f>IF(zgłoszenia[[#This Row],[ID]]&gt;0,zgłoszenia[[#This Row],[Lp.]]&amp;" "&amp;zgłoszenia[[#This Row],[ID]]&amp;"
"&amp;zgłoszenia[[#This Row],[Nr kance- laryjny]]&amp;"/P/15","---")</f>
        <v>530 AŁ
8430/P/15</v>
      </c>
      <c r="B53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usunięcie wyrobów zawierjących azbest 
gm. Świeszyno; ob.Konikowo; dz. Nr 376/2, 376/4</v>
      </c>
      <c r="C533" s="44" t="str">
        <f>IF(zgłoszenia[[#This Row],[Rodzaj zgłoszenia]]&gt;0,zgłoszenia[[#This Row],[Rodzaj zgłoszenia]]," ")</f>
        <v>budowa obiektu - art. 29 ust. 1</v>
      </c>
      <c r="D533" s="64" t="e">
        <f>IF(#REF!&gt;0,#REF!&amp;";
"&amp;#REF!," ")</f>
        <v>#REF!</v>
      </c>
      <c r="E533" s="69" t="e">
        <f>IF(zgłoszenia[BOŚ Znak sprawy]&gt;0,zgłoszenia[BOŚ Znak sprawy]&amp;"
( "&amp;#REF!&amp;" "&amp;"dni )"," ")</f>
        <v>#REF!</v>
      </c>
      <c r="F533" s="82">
        <f>IF(zgłoszenia[[#This Row],[Data wpływu wniosku]]&gt;0,zgłoszenia[[#This Row],[Data wpływu wniosku]]," ")</f>
        <v>42496</v>
      </c>
      <c r="G533" s="60">
        <f>IF(zgłoszenia[[#This Row],[Data zakończenia sprawy]]&gt;0,zgłoszenia[[#This Row],[Data zakończenia sprawy]]," ")</f>
        <v>42513</v>
      </c>
      <c r="H533" s="61" t="str">
        <f>IF(zgłoszenia[[#This Row],[Sposób zakończenia]]&gt;0,zgłoszenia[[#This Row],[Sposób zakończenia]]," ")</f>
        <v>brak sprzeciwu - zgłoszenie skuteczne</v>
      </c>
      <c r="I533" s="77" t="e">
        <f>IF(#REF!&gt;0,#REF!,"---")</f>
        <v>#REF!</v>
      </c>
    </row>
    <row r="534" spans="1:9" ht="45" x14ac:dyDescent="0.25">
      <c r="A534" s="68" t="str">
        <f>IF(zgłoszenia[[#This Row],[ID]]&gt;0,zgłoszenia[[#This Row],[Lp.]]&amp;" "&amp;zgłoszenia[[#This Row],[ID]]&amp;"
"&amp;zgłoszenia[[#This Row],[Nr kance- laryjny]]&amp;"/P/15","---")</f>
        <v>531 AŁ
8442/P/15</v>
      </c>
      <c r="B53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wodociągowego  
gm. Świeszyno; ob.Chałupy; dz. Nr 110/14, 110/17</v>
      </c>
      <c r="C534" s="44" t="str">
        <f>IF(zgłoszenia[[#This Row],[Rodzaj zgłoszenia]]&gt;0,zgłoszenia[[#This Row],[Rodzaj zgłoszenia]]," ")</f>
        <v>budowa obiektu - art. 29 ust. 1</v>
      </c>
      <c r="D534" s="64" t="e">
        <f>IF(#REF!&gt;0,#REF!&amp;";
"&amp;#REF!," ")</f>
        <v>#REF!</v>
      </c>
      <c r="E534" s="69" t="e">
        <f>IF(zgłoszenia[BOŚ Znak sprawy]&gt;0,zgłoszenia[BOŚ Znak sprawy]&amp;"
( "&amp;#REF!&amp;" "&amp;"dni )"," ")</f>
        <v>#REF!</v>
      </c>
      <c r="F534" s="82">
        <f>IF(zgłoszenia[[#This Row],[Data wpływu wniosku]]&gt;0,zgłoszenia[[#This Row],[Data wpływu wniosku]]," ")</f>
        <v>42496</v>
      </c>
      <c r="G534" s="60">
        <f>IF(zgłoszenia[[#This Row],[Data zakończenia sprawy]]&gt;0,zgłoszenia[[#This Row],[Data zakończenia sprawy]]," ")</f>
        <v>42509</v>
      </c>
      <c r="H534" s="61" t="str">
        <f>IF(zgłoszenia[[#This Row],[Sposób zakończenia]]&gt;0,zgłoszenia[[#This Row],[Sposób zakończenia]]," ")</f>
        <v>brak sprzeciwu - zgłoszenie skuteczne</v>
      </c>
      <c r="I534" s="77" t="e">
        <f>IF(#REF!&gt;0,#REF!,"---")</f>
        <v>#REF!</v>
      </c>
    </row>
    <row r="535" spans="1:9" ht="30" x14ac:dyDescent="0.25">
      <c r="A535" s="68" t="str">
        <f>IF(zgłoszenia[[#This Row],[ID]]&gt;0,zgłoszenia[[#This Row],[Lp.]]&amp;" "&amp;zgłoszenia[[#This Row],[ID]]&amp;"
"&amp;zgłoszenia[[#This Row],[Nr kance- laryjny]]&amp;"/P/15","---")</f>
        <v>532 MS
8473/P/15</v>
      </c>
      <c r="B53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Będzino; ob.Śmiechów; dz. Nr 86/6</v>
      </c>
      <c r="C535" s="44" t="str">
        <f>IF(zgłoszenia[[#This Row],[Rodzaj zgłoszenia]]&gt;0,zgłoszenia[[#This Row],[Rodzaj zgłoszenia]]," ")</f>
        <v>jednorodzinne art.29 ust.1 pkt 1a</v>
      </c>
      <c r="D535" s="64" t="e">
        <f>IF(#REF!&gt;0,#REF!&amp;";
"&amp;#REF!," ")</f>
        <v>#REF!</v>
      </c>
      <c r="E535" s="69" t="e">
        <f>IF(zgłoszenia[BOŚ Znak sprawy]&gt;0,zgłoszenia[BOŚ Znak sprawy]&amp;"
( "&amp;#REF!&amp;" "&amp;"dni )"," ")</f>
        <v>#REF!</v>
      </c>
      <c r="F535" s="82">
        <f>IF(zgłoszenia[[#This Row],[Data wpływu wniosku]]&gt;0,zgłoszenia[[#This Row],[Data wpływu wniosku]]," ")</f>
        <v>42496</v>
      </c>
      <c r="G535" s="60">
        <f>IF(zgłoszenia[[#This Row],[Data zakończenia sprawy]]&gt;0,zgłoszenia[[#This Row],[Data zakończenia sprawy]]," ")</f>
        <v>42523</v>
      </c>
      <c r="H535" s="61" t="str">
        <f>IF(zgłoszenia[[#This Row],[Sposób zakończenia]]&gt;0,zgłoszenia[[#This Row],[Sposób zakończenia]]," ")</f>
        <v>decyzja umorzenie</v>
      </c>
      <c r="I535" s="77" t="e">
        <f>IF(#REF!&gt;0,#REF!,"---")</f>
        <v>#REF!</v>
      </c>
    </row>
    <row r="536" spans="1:9" ht="45" x14ac:dyDescent="0.25">
      <c r="A536" s="68" t="str">
        <f>IF(zgłoszenia[[#This Row],[ID]]&gt;0,zgłoszenia[[#This Row],[Lp.]]&amp;" "&amp;zgłoszenia[[#This Row],[ID]]&amp;"
"&amp;zgłoszenia[[#This Row],[Nr kance- laryjny]]&amp;"/P/15","---")</f>
        <v>533 AP
8444/P/15</v>
      </c>
      <c r="B53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pokoji gościnnych na mieszkalne 
gm. Mielno; ob.Mielno; dz. Nr 123</v>
      </c>
      <c r="C536" s="44" t="str">
        <f>IF(zgłoszenia[[#This Row],[Rodzaj zgłoszenia]]&gt;0,zgłoszenia[[#This Row],[Rodzaj zgłoszenia]]," ")</f>
        <v>zmiana sposobu użytkowania - atr. 71</v>
      </c>
      <c r="D536" s="64" t="e">
        <f>IF(#REF!&gt;0,#REF!&amp;";
"&amp;#REF!," ")</f>
        <v>#REF!</v>
      </c>
      <c r="E536" s="69" t="e">
        <f>IF(zgłoszenia[BOŚ Znak sprawy]&gt;0,zgłoszenia[BOŚ Znak sprawy]&amp;"
( "&amp;#REF!&amp;" "&amp;"dni )"," ")</f>
        <v>#REF!</v>
      </c>
      <c r="F536" s="82">
        <f>IF(zgłoszenia[[#This Row],[Data wpływu wniosku]]&gt;0,zgłoszenia[[#This Row],[Data wpływu wniosku]]," ")</f>
        <v>42496</v>
      </c>
      <c r="G536" s="60">
        <f>IF(zgłoszenia[[#This Row],[Data zakończenia sprawy]]&gt;0,zgłoszenia[[#This Row],[Data zakończenia sprawy]]," ")</f>
        <v>42523</v>
      </c>
      <c r="H536" s="61" t="str">
        <f>IF(zgłoszenia[[#This Row],[Sposób zakończenia]]&gt;0,zgłoszenia[[#This Row],[Sposób zakończenia]]," ")</f>
        <v>brak sprzeciwu - zgłoszenie skuteczne</v>
      </c>
      <c r="I536" s="77" t="e">
        <f>IF(#REF!&gt;0,#REF!,"---")</f>
        <v>#REF!</v>
      </c>
    </row>
    <row r="537" spans="1:9" ht="30" x14ac:dyDescent="0.25">
      <c r="A537" s="68" t="str">
        <f>IF(zgłoszenia[[#This Row],[ID]]&gt;0,zgłoszenia[[#This Row],[Lp.]]&amp;" "&amp;zgłoszenia[[#This Row],[ID]]&amp;"
"&amp;zgłoszenia[[#This Row],[Nr kance- laryjny]]&amp;"/P/15","---")</f>
        <v>534 KŻ
8601/P/15</v>
      </c>
      <c r="B53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o pow do 15 m2 
gm. Mielno; ob.Gąski; dz. Nr 121/27</v>
      </c>
      <c r="C537" s="44" t="str">
        <f>IF(zgłoszenia[[#This Row],[Rodzaj zgłoszenia]]&gt;0,zgłoszenia[[#This Row],[Rodzaj zgłoszenia]]," ")</f>
        <v>budowa obiektu - art. 29 ust. 1</v>
      </c>
      <c r="D537" s="64" t="e">
        <f>IF(#REF!&gt;0,#REF!&amp;";
"&amp;#REF!," ")</f>
        <v>#REF!</v>
      </c>
      <c r="E537" s="69" t="e">
        <f>IF(zgłoszenia[BOŚ Znak sprawy]&gt;0,zgłoszenia[BOŚ Znak sprawy]&amp;"
( "&amp;#REF!&amp;" "&amp;"dni )"," ")</f>
        <v>#REF!</v>
      </c>
      <c r="F537" s="82">
        <f>IF(zgłoszenia[[#This Row],[Data wpływu wniosku]]&gt;0,zgłoszenia[[#This Row],[Data wpływu wniosku]]," ")</f>
        <v>42499</v>
      </c>
      <c r="G537" s="60">
        <f>IF(zgłoszenia[[#This Row],[Data zakończenia sprawy]]&gt;0,zgłoszenia[[#This Row],[Data zakończenia sprawy]]," ")</f>
        <v>42523</v>
      </c>
      <c r="H537" s="61" t="str">
        <f>IF(zgłoszenia[[#This Row],[Sposób zakończenia]]&gt;0,zgłoszenia[[#This Row],[Sposób zakończenia]]," ")</f>
        <v>brak sprzeciwu - zgłoszenie skuteczne</v>
      </c>
      <c r="I537" s="77" t="e">
        <f>IF(#REF!&gt;0,#REF!,"---")</f>
        <v>#REF!</v>
      </c>
    </row>
    <row r="538" spans="1:9" ht="30" x14ac:dyDescent="0.25">
      <c r="A538" s="68" t="str">
        <f>IF(zgłoszenia[[#This Row],[ID]]&gt;0,zgłoszenia[[#This Row],[Lp.]]&amp;" "&amp;zgłoszenia[[#This Row],[ID]]&amp;"
"&amp;zgłoszenia[[#This Row],[Nr kance- laryjny]]&amp;"/P/15","---")</f>
        <v>535 EJ
8602/P/15</v>
      </c>
      <c r="B53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Sianów; ob.Sianów; dz. Nr 244/5</v>
      </c>
      <c r="C538" s="44" t="str">
        <f>IF(zgłoszenia[[#This Row],[Rodzaj zgłoszenia]]&gt;0,zgłoszenia[[#This Row],[Rodzaj zgłoszenia]]," ")</f>
        <v>budowa obiektu - art. 29 ust. 1</v>
      </c>
      <c r="D538" s="64" t="e">
        <f>IF(#REF!&gt;0,#REF!&amp;";
"&amp;#REF!," ")</f>
        <v>#REF!</v>
      </c>
      <c r="E538" s="69" t="e">
        <f>IF(zgłoszenia[BOŚ Znak sprawy]&gt;0,zgłoszenia[BOŚ Znak sprawy]&amp;"
( "&amp;#REF!&amp;" "&amp;"dni )"," ")</f>
        <v>#REF!</v>
      </c>
      <c r="F538" s="82">
        <f>IF(zgłoszenia[[#This Row],[Data wpływu wniosku]]&gt;0,zgłoszenia[[#This Row],[Data wpływu wniosku]]," ")</f>
        <v>42499</v>
      </c>
      <c r="G538" s="60">
        <f>IF(zgłoszenia[[#This Row],[Data zakończenia sprawy]]&gt;0,zgłoszenia[[#This Row],[Data zakończenia sprawy]]," ")</f>
        <v>42522</v>
      </c>
      <c r="H538" s="61" t="str">
        <f>IF(zgłoszenia[[#This Row],[Sposób zakończenia]]&gt;0,zgłoszenia[[#This Row],[Sposób zakończenia]]," ")</f>
        <v>brak sprzeciwu - zgłoszenie skuteczne</v>
      </c>
      <c r="I538" s="77" t="e">
        <f>IF(#REF!&gt;0,#REF!,"---")</f>
        <v>#REF!</v>
      </c>
    </row>
    <row r="539" spans="1:9" ht="45" x14ac:dyDescent="0.25">
      <c r="A539" s="68" t="str">
        <f>IF(zgłoszenia[[#This Row],[ID]]&gt;0,zgłoszenia[[#This Row],[Lp.]]&amp;" "&amp;zgłoszenia[[#This Row],[ID]]&amp;"
"&amp;zgłoszenia[[#This Row],[Nr kance- laryjny]]&amp;"/P/15","---")</f>
        <v>536 MS
8616/P/15</v>
      </c>
      <c r="B53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na budynku gospodarczym 
gm. Będzino; ob.Kładno; dz. Nr 16/33</v>
      </c>
      <c r="C539" s="44" t="str">
        <f>IF(zgłoszenia[[#This Row],[Rodzaj zgłoszenia]]&gt;0,zgłoszenia[[#This Row],[Rodzaj zgłoszenia]]," ")</f>
        <v>budowa obiektu - art. 29 ust. 1</v>
      </c>
      <c r="D539" s="64" t="e">
        <f>IF(#REF!&gt;0,#REF!&amp;";
"&amp;#REF!," ")</f>
        <v>#REF!</v>
      </c>
      <c r="E539" s="69" t="e">
        <f>IF(zgłoszenia[BOŚ Znak sprawy]&gt;0,zgłoszenia[BOŚ Znak sprawy]&amp;"
( "&amp;#REF!&amp;" "&amp;"dni )"," ")</f>
        <v>#REF!</v>
      </c>
      <c r="F539" s="82">
        <f>IF(zgłoszenia[[#This Row],[Data wpływu wniosku]]&gt;0,zgłoszenia[[#This Row],[Data wpływu wniosku]]," ")</f>
        <v>42496</v>
      </c>
      <c r="G539" s="60">
        <f>IF(zgłoszenia[[#This Row],[Data zakończenia sprawy]]&gt;0,zgłoszenia[[#This Row],[Data zakończenia sprawy]]," ")</f>
        <v>42524</v>
      </c>
      <c r="H539" s="61" t="str">
        <f>IF(zgłoszenia[[#This Row],[Sposób zakończenia]]&gt;0,zgłoszenia[[#This Row],[Sposób zakończenia]]," ")</f>
        <v>brak sprzeciwu - zgłoszenie skuteczne</v>
      </c>
      <c r="I539" s="77" t="e">
        <f>IF(#REF!&gt;0,#REF!,"---")</f>
        <v>#REF!</v>
      </c>
    </row>
    <row r="540" spans="1:9" ht="30" x14ac:dyDescent="0.25">
      <c r="A540" s="68" t="str">
        <f>IF(zgłoszenia[[#This Row],[ID]]&gt;0,zgłoszenia[[#This Row],[Lp.]]&amp;" "&amp;zgłoszenia[[#This Row],[ID]]&amp;"
"&amp;zgłoszenia[[#This Row],[Nr kance- laryjny]]&amp;"/P/15","---")</f>
        <v>537 SR
8530/P/15</v>
      </c>
      <c r="B54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Będzino; ob.Słowienkowo; dz. Nr 13</v>
      </c>
      <c r="C540" s="44" t="str">
        <f>IF(zgłoszenia[[#This Row],[Rodzaj zgłoszenia]]&gt;0,zgłoszenia[[#This Row],[Rodzaj zgłoszenia]]," ")</f>
        <v>budowa obiektu - art. 29 ust. 1</v>
      </c>
      <c r="D540" s="64" t="e">
        <f>IF(#REF!&gt;0,#REF!&amp;";
"&amp;#REF!," ")</f>
        <v>#REF!</v>
      </c>
      <c r="E540" s="69" t="e">
        <f>IF(zgłoszenia[BOŚ Znak sprawy]&gt;0,zgłoszenia[BOŚ Znak sprawy]&amp;"
( "&amp;#REF!&amp;" "&amp;"dni )"," ")</f>
        <v>#REF!</v>
      </c>
      <c r="F540" s="82">
        <f>IF(zgłoszenia[[#This Row],[Data wpływu wniosku]]&gt;0,zgłoszenia[[#This Row],[Data wpływu wniosku]]," ")</f>
        <v>42499</v>
      </c>
      <c r="G540" s="60">
        <f>IF(zgłoszenia[[#This Row],[Data zakończenia sprawy]]&gt;0,zgłoszenia[[#This Row],[Data zakończenia sprawy]]," ")</f>
        <v>42517</v>
      </c>
      <c r="H540" s="61" t="str">
        <f>IF(zgłoszenia[[#This Row],[Sposób zakończenia]]&gt;0,zgłoszenia[[#This Row],[Sposób zakończenia]]," ")</f>
        <v>brak sprzeciwu - zgłoszenie skuteczne</v>
      </c>
      <c r="I540" s="77" t="e">
        <f>IF(#REF!&gt;0,#REF!,"---")</f>
        <v>#REF!</v>
      </c>
    </row>
    <row r="541" spans="1:9" ht="45" x14ac:dyDescent="0.25">
      <c r="A541" s="68" t="str">
        <f>IF(zgłoszenia[[#This Row],[ID]]&gt;0,zgłoszenia[[#This Row],[Lp.]]&amp;" "&amp;zgłoszenia[[#This Row],[ID]]&amp;"
"&amp;zgłoszenia[[#This Row],[Nr kance- laryjny]]&amp;"/P/15","---")</f>
        <v>538 KŻ
8544/P/15</v>
      </c>
      <c r="B54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 obiekt budowlany - przyczepa gastronomiczna 
gm. Mielno; ob.Unieście; dz. Nr 200/26</v>
      </c>
      <c r="C541" s="44" t="str">
        <f>IF(zgłoszenia[[#This Row],[Rodzaj zgłoszenia]]&gt;0,zgłoszenia[[#This Row],[Rodzaj zgłoszenia]]," ")</f>
        <v>tymczasowy obiekt - art. 29 ust. 1, pkt 12</v>
      </c>
      <c r="D541" s="64" t="e">
        <f>IF(#REF!&gt;0,#REF!&amp;";
"&amp;#REF!," ")</f>
        <v>#REF!</v>
      </c>
      <c r="E541" s="69" t="e">
        <f>IF(zgłoszenia[BOŚ Znak sprawy]&gt;0,zgłoszenia[BOŚ Znak sprawy]&amp;"
( "&amp;#REF!&amp;" "&amp;"dni )"," ")</f>
        <v>#REF!</v>
      </c>
      <c r="F541" s="82">
        <f>IF(zgłoszenia[[#This Row],[Data wpływu wniosku]]&gt;0,zgłoszenia[[#This Row],[Data wpływu wniosku]]," ")</f>
        <v>42499</v>
      </c>
      <c r="G541" s="60">
        <f>IF(zgłoszenia[[#This Row],[Data zakończenia sprawy]]&gt;0,zgłoszenia[[#This Row],[Data zakończenia sprawy]]," ")</f>
        <v>42517</v>
      </c>
      <c r="H541" s="61" t="str">
        <f>IF(zgłoszenia[[#This Row],[Sposób zakończenia]]&gt;0,zgłoszenia[[#This Row],[Sposób zakończenia]]," ")</f>
        <v>brak sprzeciwu - zgłoszenie skuteczne</v>
      </c>
      <c r="I541" s="77" t="e">
        <f>IF(#REF!&gt;0,#REF!,"---")</f>
        <v>#REF!</v>
      </c>
    </row>
    <row r="542" spans="1:9" ht="30" x14ac:dyDescent="0.25">
      <c r="A542" s="68" t="str">
        <f>IF(zgłoszenia[[#This Row],[ID]]&gt;0,zgłoszenia[[#This Row],[Lp.]]&amp;" "&amp;zgłoszenia[[#This Row],[ID]]&amp;"
"&amp;zgłoszenia[[#This Row],[Nr kance- laryjny]]&amp;"/P/15","---")</f>
        <v>539 KŻ
8570/P/15</v>
      </c>
      <c r="B54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Polanów; ob.Krąg; dz. Nr 107/9</v>
      </c>
      <c r="C542" s="44" t="str">
        <f>IF(zgłoszenia[[#This Row],[Rodzaj zgłoszenia]]&gt;0,zgłoszenia[[#This Row],[Rodzaj zgłoszenia]]," ")</f>
        <v>budowa obiektu - art. 29 ust. 1</v>
      </c>
      <c r="D542" s="64" t="e">
        <f>IF(#REF!&gt;0,#REF!&amp;";
"&amp;#REF!," ")</f>
        <v>#REF!</v>
      </c>
      <c r="E542" s="69" t="e">
        <f>IF(zgłoszenia[BOŚ Znak sprawy]&gt;0,zgłoszenia[BOŚ Znak sprawy]&amp;"
( "&amp;#REF!&amp;" "&amp;"dni )"," ")</f>
        <v>#REF!</v>
      </c>
      <c r="F542" s="82">
        <f>IF(zgłoszenia[[#This Row],[Data wpływu wniosku]]&gt;0,zgłoszenia[[#This Row],[Data wpływu wniosku]]," ")</f>
        <v>42499</v>
      </c>
      <c r="G542" s="60">
        <f>IF(zgłoszenia[[#This Row],[Data zakończenia sprawy]]&gt;0,zgłoszenia[[#This Row],[Data zakończenia sprawy]]," ")</f>
        <v>42529</v>
      </c>
      <c r="H542" s="61" t="str">
        <f>IF(zgłoszenia[[#This Row],[Sposób zakończenia]]&gt;0,zgłoszenia[[#This Row],[Sposób zakończenia]]," ")</f>
        <v>brak sprzeciwu - zgłoszenie skuteczne</v>
      </c>
      <c r="I542" s="77" t="e">
        <f>IF(#REF!&gt;0,#REF!,"---")</f>
        <v>#REF!</v>
      </c>
    </row>
    <row r="543" spans="1:9" ht="45" x14ac:dyDescent="0.25">
      <c r="A543" s="68" t="str">
        <f>IF(zgłoszenia[[#This Row],[ID]]&gt;0,zgłoszenia[[#This Row],[Lp.]]&amp;" "&amp;zgłoszenia[[#This Row],[ID]]&amp;"
"&amp;zgłoszenia[[#This Row],[Nr kance- laryjny]]&amp;"/P/15","---")</f>
        <v>540 KŻ
8608/P/15</v>
      </c>
      <c r="B54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handlowy - punkt produkcji lodów 
gm. Mielno; ob.Mielno; dz. Nr 295/14</v>
      </c>
      <c r="C543" s="44" t="str">
        <f>IF(zgłoszenia[[#This Row],[Rodzaj zgłoszenia]]&gt;0,zgłoszenia[[#This Row],[Rodzaj zgłoszenia]]," ")</f>
        <v>tymczasowy obiekt - art. 29 ust. 1, pkt 12</v>
      </c>
      <c r="D543" s="64" t="e">
        <f>IF(#REF!&gt;0,#REF!&amp;";
"&amp;#REF!," ")</f>
        <v>#REF!</v>
      </c>
      <c r="E543" s="69" t="e">
        <f>IF(zgłoszenia[BOŚ Znak sprawy]&gt;0,zgłoszenia[BOŚ Znak sprawy]&amp;"
( "&amp;#REF!&amp;" "&amp;"dni )"," ")</f>
        <v>#REF!</v>
      </c>
      <c r="F543" s="82">
        <f>IF(zgłoszenia[[#This Row],[Data wpływu wniosku]]&gt;0,zgłoszenia[[#This Row],[Data wpływu wniosku]]," ")</f>
        <v>42499</v>
      </c>
      <c r="G543" s="60">
        <f>IF(zgłoszenia[[#This Row],[Data zakończenia sprawy]]&gt;0,zgłoszenia[[#This Row],[Data zakończenia sprawy]]," ")</f>
        <v>42517</v>
      </c>
      <c r="H543" s="61" t="str">
        <f>IF(zgłoszenia[[#This Row],[Sposób zakończenia]]&gt;0,zgłoszenia[[#This Row],[Sposób zakończenia]]," ")</f>
        <v>brak sprzeciwu - zgłoszenie skuteczne</v>
      </c>
      <c r="I543" s="77" t="e">
        <f>IF(#REF!&gt;0,#REF!,"---")</f>
        <v>#REF!</v>
      </c>
    </row>
    <row r="544" spans="1:9" ht="45" x14ac:dyDescent="0.25">
      <c r="A544" s="68" t="str">
        <f>IF(zgłoszenia[[#This Row],[ID]]&gt;0,zgłoszenia[[#This Row],[Lp.]]&amp;" "&amp;zgłoszenia[[#This Row],[ID]]&amp;"
"&amp;zgłoszenia[[#This Row],[Nr kance- laryjny]]&amp;"/P/15","---")</f>
        <v>541 KŻ
8610/P/15</v>
      </c>
      <c r="B54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handlowy-sklep spożywczy 
gm. Mielno; ob.Mielno; dz. Nr 295/14</v>
      </c>
      <c r="C544" s="44" t="str">
        <f>IF(zgłoszenia[[#This Row],[Rodzaj zgłoszenia]]&gt;0,zgłoszenia[[#This Row],[Rodzaj zgłoszenia]]," ")</f>
        <v>tymczasowy obiekt - art. 29 ust. 1, pkt 12</v>
      </c>
      <c r="D544" s="64" t="e">
        <f>IF(#REF!&gt;0,#REF!&amp;";
"&amp;#REF!," ")</f>
        <v>#REF!</v>
      </c>
      <c r="E544" s="69" t="e">
        <f>IF(zgłoszenia[BOŚ Znak sprawy]&gt;0,zgłoszenia[BOŚ Znak sprawy]&amp;"
( "&amp;#REF!&amp;" "&amp;"dni )"," ")</f>
        <v>#REF!</v>
      </c>
      <c r="F544" s="82">
        <f>IF(zgłoszenia[[#This Row],[Data wpływu wniosku]]&gt;0,zgłoszenia[[#This Row],[Data wpływu wniosku]]," ")</f>
        <v>42499</v>
      </c>
      <c r="G544" s="60">
        <f>IF(zgłoszenia[[#This Row],[Data zakończenia sprawy]]&gt;0,zgłoszenia[[#This Row],[Data zakończenia sprawy]]," ")</f>
        <v>42517</v>
      </c>
      <c r="H544" s="61" t="str">
        <f>IF(zgłoszenia[[#This Row],[Sposób zakończenia]]&gt;0,zgłoszenia[[#This Row],[Sposób zakończenia]]," ")</f>
        <v>brak sprzeciwu - zgłoszenie skuteczne</v>
      </c>
      <c r="I544" s="77" t="e">
        <f>IF(#REF!&gt;0,#REF!,"---")</f>
        <v>#REF!</v>
      </c>
    </row>
    <row r="545" spans="1:9" ht="60" x14ac:dyDescent="0.25">
      <c r="A545" s="68" t="str">
        <f>IF(zgłoszenia[[#This Row],[ID]]&gt;0,zgłoszenia[[#This Row],[Lp.]]&amp;" "&amp;zgłoszenia[[#This Row],[ID]]&amp;"
"&amp;zgłoszenia[[#This Row],[Nr kance- laryjny]]&amp;"/P/15","---")</f>
        <v>542 AŁ
8582/P/15</v>
      </c>
      <c r="B54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Bobolice; ob.Bobolice; dz. Nr 243/2,368,127/1, 65, 626, 242, 258/4, 368/47, 75/1…</v>
      </c>
      <c r="C545" s="44" t="str">
        <f>IF(zgłoszenia[[#This Row],[Rodzaj zgłoszenia]]&gt;0,zgłoszenia[[#This Row],[Rodzaj zgłoszenia]]," ")</f>
        <v>budowa obiektu - art. 29 ust. 1</v>
      </c>
      <c r="D545" s="64" t="e">
        <f>IF(#REF!&gt;0,#REF!&amp;";
"&amp;#REF!," ")</f>
        <v>#REF!</v>
      </c>
      <c r="E545" s="69" t="e">
        <f>IF(zgłoszenia[BOŚ Znak sprawy]&gt;0,zgłoszenia[BOŚ Znak sprawy]&amp;"
( "&amp;#REF!&amp;" "&amp;"dni )"," ")</f>
        <v>#REF!</v>
      </c>
      <c r="F545" s="82">
        <f>IF(zgłoszenia[[#This Row],[Data wpływu wniosku]]&gt;0,zgłoszenia[[#This Row],[Data wpływu wniosku]]," ")</f>
        <v>42499</v>
      </c>
      <c r="G545" s="60">
        <f>IF(zgłoszenia[[#This Row],[Data zakończenia sprawy]]&gt;0,zgłoszenia[[#This Row],[Data zakończenia sprawy]]," ")</f>
        <v>42524</v>
      </c>
      <c r="H545" s="61" t="str">
        <f>IF(zgłoszenia[[#This Row],[Sposób zakończenia]]&gt;0,zgłoszenia[[#This Row],[Sposób zakończenia]]," ")</f>
        <v>brak sprzeciwu - zgłoszenie skuteczne</v>
      </c>
      <c r="I545" s="77" t="e">
        <f>IF(#REF!&gt;0,#REF!,"---")</f>
        <v>#REF!</v>
      </c>
    </row>
    <row r="546" spans="1:9" ht="45" x14ac:dyDescent="0.25">
      <c r="A546" s="68" t="str">
        <f>IF(zgłoszenia[[#This Row],[ID]]&gt;0,zgłoszenia[[#This Row],[Lp.]]&amp;" "&amp;zgłoszenia[[#This Row],[ID]]&amp;"
"&amp;zgłoszenia[[#This Row],[Nr kance- laryjny]]&amp;"/P/15","---")</f>
        <v>543 KŻ
8548/P/15</v>
      </c>
      <c r="B54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budowlany-pawilon handlowy 
gm. Mielno; ob.Chłopy; dz. Nr 52/3</v>
      </c>
      <c r="C546" s="44" t="str">
        <f>IF(zgłoszenia[[#This Row],[Rodzaj zgłoszenia]]&gt;0,zgłoszenia[[#This Row],[Rodzaj zgłoszenia]]," ")</f>
        <v>tymczasowy obiekt - art. 29 ust. 1, pkt 12</v>
      </c>
      <c r="D546" s="64" t="e">
        <f>IF(#REF!&gt;0,#REF!&amp;";
"&amp;#REF!," ")</f>
        <v>#REF!</v>
      </c>
      <c r="E546" s="69" t="e">
        <f>IF(zgłoszenia[BOŚ Znak sprawy]&gt;0,zgłoszenia[BOŚ Znak sprawy]&amp;"
( "&amp;#REF!&amp;" "&amp;"dni )"," ")</f>
        <v>#REF!</v>
      </c>
      <c r="F546" s="82">
        <f>IF(zgłoszenia[[#This Row],[Data wpływu wniosku]]&gt;0,zgłoszenia[[#This Row],[Data wpływu wniosku]]," ")</f>
        <v>42499</v>
      </c>
      <c r="G546" s="60">
        <f>IF(zgłoszenia[[#This Row],[Data zakończenia sprawy]]&gt;0,zgłoszenia[[#This Row],[Data zakończenia sprawy]]," ")</f>
        <v>42517</v>
      </c>
      <c r="H546" s="61" t="str">
        <f>IF(zgłoszenia[[#This Row],[Sposób zakończenia]]&gt;0,zgłoszenia[[#This Row],[Sposób zakończenia]]," ")</f>
        <v>brak sprzeciwu - zgłoszenie skuteczne</v>
      </c>
      <c r="I546" s="77" t="e">
        <f>IF(#REF!&gt;0,#REF!,"---")</f>
        <v>#REF!</v>
      </c>
    </row>
    <row r="547" spans="1:9" ht="45" x14ac:dyDescent="0.25">
      <c r="A547" s="68" t="str">
        <f>IF(zgłoszenia[[#This Row],[ID]]&gt;0,zgłoszenia[[#This Row],[Lp.]]&amp;" "&amp;zgłoszenia[[#This Row],[ID]]&amp;"
"&amp;zgłoszenia[[#This Row],[Nr kance- laryjny]]&amp;"/P/15","---")</f>
        <v>544 MS
8613/P/15</v>
      </c>
      <c r="B54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o pow zabudowy 18m2 
gm. Będzino; ob.Słowienkowo; dz. Nr 108/6</v>
      </c>
      <c r="C547" s="44" t="str">
        <f>IF(zgłoszenia[[#This Row],[Rodzaj zgłoszenia]]&gt;0,zgłoszenia[[#This Row],[Rodzaj zgłoszenia]]," ")</f>
        <v>budowa obiektu - art. 29 ust. 1</v>
      </c>
      <c r="D547" s="64" t="e">
        <f>IF(#REF!&gt;0,#REF!&amp;";
"&amp;#REF!," ")</f>
        <v>#REF!</v>
      </c>
      <c r="E547" s="69" t="e">
        <f>IF(zgłoszenia[BOŚ Znak sprawy]&gt;0,zgłoszenia[BOŚ Znak sprawy]&amp;"
( "&amp;#REF!&amp;" "&amp;"dni )"," ")</f>
        <v>#REF!</v>
      </c>
      <c r="F547" s="82">
        <f>IF(zgłoszenia[[#This Row],[Data wpływu wniosku]]&gt;0,zgłoszenia[[#This Row],[Data wpływu wniosku]]," ")</f>
        <v>42499</v>
      </c>
      <c r="G547" s="60">
        <f>IF(zgłoszenia[[#This Row],[Data zakończenia sprawy]]&gt;0,zgłoszenia[[#This Row],[Data zakończenia sprawy]]," ")</f>
        <v>42528</v>
      </c>
      <c r="H547" s="61" t="str">
        <f>IF(zgłoszenia[[#This Row],[Sposób zakończenia]]&gt;0,zgłoszenia[[#This Row],[Sposób zakończenia]]," ")</f>
        <v>brak sprzeciwu - zgłoszenie skuteczne</v>
      </c>
      <c r="I547" s="77" t="e">
        <f>IF(#REF!&gt;0,#REF!,"---")</f>
        <v>#REF!</v>
      </c>
    </row>
    <row r="548" spans="1:9" ht="30" x14ac:dyDescent="0.25">
      <c r="A548" s="68" t="str">
        <f>IF(zgłoszenia[[#This Row],[ID]]&gt;0,zgłoszenia[[#This Row],[Lp.]]&amp;" "&amp;zgłoszenia[[#This Row],[ID]]&amp;"
"&amp;zgłoszenia[[#This Row],[Nr kance- laryjny]]&amp;"/P/15","---")</f>
        <v>545 AP
8611/P/15</v>
      </c>
      <c r="B54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o pow. 27,5 m2 
gm. Mielno; ob.Łazy; dz. Nr 103/36</v>
      </c>
      <c r="C548" s="44" t="str">
        <f>IF(zgłoszenia[[#This Row],[Rodzaj zgłoszenia]]&gt;0,zgłoszenia[[#This Row],[Rodzaj zgłoszenia]]," ")</f>
        <v>budowa obiektu - art. 29 ust. 1</v>
      </c>
      <c r="D548" s="64" t="e">
        <f>IF(#REF!&gt;0,#REF!&amp;";
"&amp;#REF!," ")</f>
        <v>#REF!</v>
      </c>
      <c r="E548" s="69" t="e">
        <f>IF(zgłoszenia[BOŚ Znak sprawy]&gt;0,zgłoszenia[BOŚ Znak sprawy]&amp;"
( "&amp;#REF!&amp;" "&amp;"dni )"," ")</f>
        <v>#REF!</v>
      </c>
      <c r="F548" s="82">
        <f>IF(zgłoszenia[[#This Row],[Data wpływu wniosku]]&gt;0,zgłoszenia[[#This Row],[Data wpływu wniosku]]," ")</f>
        <v>42499</v>
      </c>
      <c r="G548" s="60">
        <f>IF(zgłoszenia[[#This Row],[Data zakończenia sprawy]]&gt;0,zgłoszenia[[#This Row],[Data zakończenia sprawy]]," ")</f>
        <v>42530</v>
      </c>
      <c r="H548" s="61" t="str">
        <f>IF(zgłoszenia[[#This Row],[Sposób zakończenia]]&gt;0,zgłoszenia[[#This Row],[Sposób zakończenia]]," ")</f>
        <v>brak sprzeciwu - zgłoszenie skuteczne</v>
      </c>
      <c r="I548" s="77" t="e">
        <f>IF(#REF!&gt;0,#REF!,"---")</f>
        <v>#REF!</v>
      </c>
    </row>
    <row r="549" spans="1:9" ht="30" x14ac:dyDescent="0.25">
      <c r="A549" s="68" t="str">
        <f>IF(zgłoszenia[[#This Row],[ID]]&gt;0,zgłoszenia[[#This Row],[Lp.]]&amp;" "&amp;zgłoszenia[[#This Row],[ID]]&amp;"
"&amp;zgłoszenia[[#This Row],[Nr kance- laryjny]]&amp;"/P/15","---")</f>
        <v>546 KŻ
8644/P/15</v>
      </c>
      <c r="B54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Sianów; ob.Kłos; dz. Nr 100/3</v>
      </c>
      <c r="C549" s="44" t="str">
        <f>IF(zgłoszenia[[#This Row],[Rodzaj zgłoszenia]]&gt;0,zgłoszenia[[#This Row],[Rodzaj zgłoszenia]]," ")</f>
        <v>jednorodzinne art.29 ust.1 pkt 1a</v>
      </c>
      <c r="D549" s="64" t="e">
        <f>IF(#REF!&gt;0,#REF!&amp;";
"&amp;#REF!," ")</f>
        <v>#REF!</v>
      </c>
      <c r="E549" s="69" t="e">
        <f>IF(zgłoszenia[BOŚ Znak sprawy]&gt;0,zgłoszenia[BOŚ Znak sprawy]&amp;"
( "&amp;#REF!&amp;" "&amp;"dni )"," ")</f>
        <v>#REF!</v>
      </c>
      <c r="F549" s="82">
        <f>IF(zgłoszenia[[#This Row],[Data wpływu wniosku]]&gt;0,zgłoszenia[[#This Row],[Data wpływu wniosku]]," ")</f>
        <v>42500</v>
      </c>
      <c r="G549" s="60">
        <f>IF(zgłoszenia[[#This Row],[Data zakończenia sprawy]]&gt;0,zgłoszenia[[#This Row],[Data zakończenia sprawy]]," ")</f>
        <v>42517</v>
      </c>
      <c r="H549" s="61" t="str">
        <f>IF(zgłoszenia[[#This Row],[Sposób zakończenia]]&gt;0,zgłoszenia[[#This Row],[Sposób zakończenia]]," ")</f>
        <v>decyzja sprzeciwu</v>
      </c>
      <c r="I549" s="77" t="e">
        <f>IF(#REF!&gt;0,#REF!,"---")</f>
        <v>#REF!</v>
      </c>
    </row>
    <row r="550" spans="1:9" ht="30" x14ac:dyDescent="0.25">
      <c r="A550" s="68" t="str">
        <f>IF(zgłoszenia[[#This Row],[ID]]&gt;0,zgłoszenia[[#This Row],[Lp.]]&amp;" "&amp;zgłoszenia[[#This Row],[ID]]&amp;"
"&amp;zgłoszenia[[#This Row],[Nr kance- laryjny]]&amp;"/P/15","---")</f>
        <v>547 KŻ
8766/P/15</v>
      </c>
      <c r="B55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ob.Mielenko; dz. Nr 64/17</v>
      </c>
      <c r="C550" s="44" t="str">
        <f>IF(zgłoszenia[[#This Row],[Rodzaj zgłoszenia]]&gt;0,zgłoszenia[[#This Row],[Rodzaj zgłoszenia]]," ")</f>
        <v>jednorodzinne art.29 ust.1 pkt 1a</v>
      </c>
      <c r="D550" s="64" t="e">
        <f>IF(#REF!&gt;0,#REF!&amp;";
"&amp;#REF!," ")</f>
        <v>#REF!</v>
      </c>
      <c r="E550" s="69" t="e">
        <f>IF(zgłoszenia[BOŚ Znak sprawy]&gt;0,zgłoszenia[BOŚ Znak sprawy]&amp;"
( "&amp;#REF!&amp;" "&amp;"dni )"," ")</f>
        <v>#REF!</v>
      </c>
      <c r="F550" s="82">
        <f>IF(zgłoszenia[[#This Row],[Data wpływu wniosku]]&gt;0,zgłoszenia[[#This Row],[Data wpływu wniosku]]," ")</f>
        <v>42500</v>
      </c>
      <c r="G550" s="60">
        <f>IF(zgłoszenia[[#This Row],[Data zakończenia sprawy]]&gt;0,zgłoszenia[[#This Row],[Data zakończenia sprawy]]," ")</f>
        <v>42530</v>
      </c>
      <c r="H550" s="61" t="str">
        <f>IF(zgłoszenia[[#This Row],[Sposób zakończenia]]&gt;0,zgłoszenia[[#This Row],[Sposób zakończenia]]," ")</f>
        <v>brak sprzeciwu - zgłoszenie skuteczne</v>
      </c>
      <c r="I550" s="77" t="e">
        <f>IF(#REF!&gt;0,#REF!,"---")</f>
        <v>#REF!</v>
      </c>
    </row>
    <row r="551" spans="1:9" ht="45" x14ac:dyDescent="0.25">
      <c r="A551" s="68" t="str">
        <f>IF(zgłoszenia[[#This Row],[ID]]&gt;0,zgłoszenia[[#This Row],[Lp.]]&amp;" "&amp;zgłoszenia[[#This Row],[ID]]&amp;"
"&amp;zgłoszenia[[#This Row],[Nr kance- laryjny]]&amp;"/P/15","---")</f>
        <v>548 SR
8675/P/15</v>
      </c>
      <c r="B55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wolnostojące budynki rekreacji indywidualnej 
gm. Mielno; ob.Gąski; dz. Nr 112/12</v>
      </c>
      <c r="C551" s="44" t="str">
        <f>IF(zgłoszenia[[#This Row],[Rodzaj zgłoszenia]]&gt;0,zgłoszenia[[#This Row],[Rodzaj zgłoszenia]]," ")</f>
        <v>budowa obiektu - art. 29 ust. 1</v>
      </c>
      <c r="D551" s="64" t="e">
        <f>IF(#REF!&gt;0,#REF!&amp;";
"&amp;#REF!," ")</f>
        <v>#REF!</v>
      </c>
      <c r="E551" s="69" t="e">
        <f>IF(zgłoszenia[BOŚ Znak sprawy]&gt;0,zgłoszenia[BOŚ Znak sprawy]&amp;"
( "&amp;#REF!&amp;" "&amp;"dni )"," ")</f>
        <v>#REF!</v>
      </c>
      <c r="F551" s="82">
        <f>IF(zgłoszenia[[#This Row],[Data wpływu wniosku]]&gt;0,zgłoszenia[[#This Row],[Data wpływu wniosku]]," ")</f>
        <v>42500</v>
      </c>
      <c r="G551" s="60">
        <f>IF(zgłoszenia[[#This Row],[Data zakończenia sprawy]]&gt;0,zgłoszenia[[#This Row],[Data zakończenia sprawy]]," ")</f>
        <v>42529</v>
      </c>
      <c r="H551" s="61" t="str">
        <f>IF(zgłoszenia[[#This Row],[Sposób zakończenia]]&gt;0,zgłoszenia[[#This Row],[Sposób zakończenia]]," ")</f>
        <v>brak sprzeciwu - zgłoszenie skuteczne</v>
      </c>
      <c r="I551" s="77" t="e">
        <f>IF(#REF!&gt;0,#REF!,"---")</f>
        <v>#REF!</v>
      </c>
    </row>
    <row r="552" spans="1:9" ht="30" x14ac:dyDescent="0.25">
      <c r="A552" s="68" t="str">
        <f>IF(zgłoszenia[[#This Row],[ID]]&gt;0,zgłoszenia[[#This Row],[Lp.]]&amp;" "&amp;zgłoszenia[[#This Row],[ID]]&amp;"
"&amp;zgłoszenia[[#This Row],[Nr kance- laryjny]]&amp;"/P/15","---")</f>
        <v>549 EJ
8715/P/15</v>
      </c>
      <c r="B55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wolnostojący 
gm. Polanów; ob.Polanów; dz. Nr 88/17</v>
      </c>
      <c r="C552" s="44" t="str">
        <f>IF(zgłoszenia[[#This Row],[Rodzaj zgłoszenia]]&gt;0,zgłoszenia[[#This Row],[Rodzaj zgłoszenia]]," ")</f>
        <v>jednorodzinne art.29 ust.1 pkt 1a</v>
      </c>
      <c r="D552" s="64" t="e">
        <f>IF(#REF!&gt;0,#REF!&amp;";
"&amp;#REF!," ")</f>
        <v>#REF!</v>
      </c>
      <c r="E552" s="69" t="e">
        <f>IF(zgłoszenia[BOŚ Znak sprawy]&gt;0,zgłoszenia[BOŚ Znak sprawy]&amp;"
( "&amp;#REF!&amp;" "&amp;"dni )"," ")</f>
        <v>#REF!</v>
      </c>
      <c r="F552" s="82">
        <f>IF(zgłoszenia[[#This Row],[Data wpływu wniosku]]&gt;0,zgłoszenia[[#This Row],[Data wpływu wniosku]]," ")</f>
        <v>42500</v>
      </c>
      <c r="G552" s="60">
        <f>IF(zgłoszenia[[#This Row],[Data zakończenia sprawy]]&gt;0,zgłoszenia[[#This Row],[Data zakończenia sprawy]]," ")</f>
        <v>42534</v>
      </c>
      <c r="H552" s="61" t="str">
        <f>IF(zgłoszenia[[#This Row],[Sposób zakończenia]]&gt;0,zgłoszenia[[#This Row],[Sposób zakończenia]]," ")</f>
        <v>brak sprzeciwu - zgłoszenie skuteczne</v>
      </c>
      <c r="I552" s="77" t="e">
        <f>IF(#REF!&gt;0,#REF!,"---")</f>
        <v>#REF!</v>
      </c>
    </row>
    <row r="553" spans="1:9" ht="30" x14ac:dyDescent="0.25">
      <c r="A553" s="68" t="str">
        <f>IF(zgłoszenia[[#This Row],[ID]]&gt;0,zgłoszenia[[#This Row],[Lp.]]&amp;" "&amp;zgłoszenia[[#This Row],[ID]]&amp;"
"&amp;zgłoszenia[[#This Row],[Nr kance- laryjny]]&amp;"/P/15","---")</f>
        <v>550 MS
8737/P/15</v>
      </c>
      <c r="B55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Będzino; ob.Świercz; dz. Nr 146/1</v>
      </c>
      <c r="C553" s="44" t="str">
        <f>IF(zgłoszenia[[#This Row],[Rodzaj zgłoszenia]]&gt;0,zgłoszenia[[#This Row],[Rodzaj zgłoszenia]]," ")</f>
        <v>budowa obiektu - art. 29 ust. 1</v>
      </c>
      <c r="D553" s="64" t="e">
        <f>IF(#REF!&gt;0,#REF!&amp;";
"&amp;#REF!," ")</f>
        <v>#REF!</v>
      </c>
      <c r="E553" s="69" t="e">
        <f>IF(zgłoszenia[BOŚ Znak sprawy]&gt;0,zgłoszenia[BOŚ Znak sprawy]&amp;"
( "&amp;#REF!&amp;" "&amp;"dni )"," ")</f>
        <v>#REF!</v>
      </c>
      <c r="F553" s="82">
        <f>IF(zgłoszenia[[#This Row],[Data wpływu wniosku]]&gt;0,zgłoszenia[[#This Row],[Data wpływu wniosku]]," ")</f>
        <v>42500</v>
      </c>
      <c r="G553" s="60">
        <f>IF(zgłoszenia[[#This Row],[Data zakończenia sprawy]]&gt;0,zgłoszenia[[#This Row],[Data zakończenia sprawy]]," ")</f>
        <v>42527</v>
      </c>
      <c r="H553" s="61" t="str">
        <f>IF(zgłoszenia[[#This Row],[Sposób zakończenia]]&gt;0,zgłoszenia[[#This Row],[Sposób zakończenia]]," ")</f>
        <v>brak sprzeciwu - zgłoszenie skuteczne</v>
      </c>
      <c r="I553" s="77" t="e">
        <f>IF(#REF!&gt;0,#REF!,"---")</f>
        <v>#REF!</v>
      </c>
    </row>
    <row r="554" spans="1:9" ht="45" x14ac:dyDescent="0.25">
      <c r="A554" s="68" t="str">
        <f>IF(zgłoszenia[[#This Row],[ID]]&gt;0,zgłoszenia[[#This Row],[Lp.]]&amp;" "&amp;zgłoszenia[[#This Row],[ID]]&amp;"
"&amp;zgłoszenia[[#This Row],[Nr kance- laryjny]]&amp;"/P/15","---")</f>
        <v>551 AP
8720/P/15</v>
      </c>
      <c r="B55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sprzedaż odzieży i galanterii - obiekt tymczasowy 
gm. Mielno; ob.Chłopy; dz. Nr 10/2</v>
      </c>
      <c r="C554" s="44" t="str">
        <f>IF(zgłoszenia[[#This Row],[Rodzaj zgłoszenia]]&gt;0,zgłoszenia[[#This Row],[Rodzaj zgłoszenia]]," ")</f>
        <v>tymczasowy obiekt - art. 29 ust. 1, pkt 12</v>
      </c>
      <c r="D554" s="64" t="e">
        <f>IF(#REF!&gt;0,#REF!&amp;";
"&amp;#REF!," ")</f>
        <v>#REF!</v>
      </c>
      <c r="E554" s="69" t="e">
        <f>IF(zgłoszenia[BOŚ Znak sprawy]&gt;0,zgłoszenia[BOŚ Znak sprawy]&amp;"
( "&amp;#REF!&amp;" "&amp;"dni )"," ")</f>
        <v>#REF!</v>
      </c>
      <c r="F554" s="82">
        <f>IF(zgłoszenia[[#This Row],[Data wpływu wniosku]]&gt;0,zgłoszenia[[#This Row],[Data wpływu wniosku]]," ")</f>
        <v>42500</v>
      </c>
      <c r="G554" s="60">
        <f>IF(zgłoszenia[[#This Row],[Data zakończenia sprawy]]&gt;0,zgłoszenia[[#This Row],[Data zakończenia sprawy]]," ")</f>
        <v>42501</v>
      </c>
      <c r="H554" s="61" t="str">
        <f>IF(zgłoszenia[[#This Row],[Sposób zakończenia]]&gt;0,zgłoszenia[[#This Row],[Sposób zakończenia]]," ")</f>
        <v>przekazano wg właściwości</v>
      </c>
      <c r="I554" s="77" t="e">
        <f>IF(#REF!&gt;0,#REF!,"---")</f>
        <v>#REF!</v>
      </c>
    </row>
    <row r="555" spans="1:9" ht="30" x14ac:dyDescent="0.25">
      <c r="A555" s="68" t="str">
        <f>IF(zgłoszenia[[#This Row],[ID]]&gt;0,zgłoszenia[[#This Row],[Lp.]]&amp;" "&amp;zgłoszenia[[#This Row],[ID]]&amp;"
"&amp;zgłoszenia[[#This Row],[Nr kance- laryjny]]&amp;"/P/15","---")</f>
        <v>552 AP
8798/P/15</v>
      </c>
      <c r="B55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Polanów; ob.Żydowo ; dz. Nr 544/6</v>
      </c>
      <c r="C555" s="44" t="str">
        <f>IF(zgłoszenia[[#This Row],[Rodzaj zgłoszenia]]&gt;0,zgłoszenia[[#This Row],[Rodzaj zgłoszenia]]," ")</f>
        <v>budowa obiektu - art. 29 ust. 1</v>
      </c>
      <c r="D555" s="64" t="e">
        <f>IF(#REF!&gt;0,#REF!&amp;";
"&amp;#REF!," ")</f>
        <v>#REF!</v>
      </c>
      <c r="E555" s="69" t="e">
        <f>IF(zgłoszenia[BOŚ Znak sprawy]&gt;0,zgłoszenia[BOŚ Znak sprawy]&amp;"
( "&amp;#REF!&amp;" "&amp;"dni )"," ")</f>
        <v>#REF!</v>
      </c>
      <c r="F555" s="82">
        <f>IF(zgłoszenia[[#This Row],[Data wpływu wniosku]]&gt;0,zgłoszenia[[#This Row],[Data wpływu wniosku]]," ")</f>
        <v>42501</v>
      </c>
      <c r="G555" s="60" t="str">
        <f>IF(zgłoszenia[[#This Row],[Data zakończenia sprawy]]&gt;0,zgłoszenia[[#This Row],[Data zakończenia sprawy]]," ")</f>
        <v xml:space="preserve"> </v>
      </c>
      <c r="H555" s="61" t="str">
        <f>IF(zgłoszenia[[#This Row],[Sposób zakończenia]]&gt;0,zgłoszenia[[#This Row],[Sposób zakończenia]]," ")</f>
        <v xml:space="preserve"> </v>
      </c>
      <c r="I555" s="77" t="e">
        <f>IF(#REF!&gt;0,#REF!,"---")</f>
        <v>#REF!</v>
      </c>
    </row>
    <row r="556" spans="1:9" ht="30" x14ac:dyDescent="0.25">
      <c r="A556" s="68" t="str">
        <f>IF(zgłoszenia[[#This Row],[ID]]&gt;0,zgłoszenia[[#This Row],[Lp.]]&amp;" "&amp;zgłoszenia[[#This Row],[ID]]&amp;"
"&amp;zgłoszenia[[#This Row],[Nr kance- laryjny]]&amp;"/P/15","---")</f>
        <v>553 MS
8828/P/15</v>
      </c>
      <c r="B55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częściowa rozbiórka obory 
gm. Będzino; ob.Dobrzyca; dz. Nr 95</v>
      </c>
      <c r="C556" s="44" t="str">
        <f>IF(zgłoszenia[[#This Row],[Rodzaj zgłoszenia]]&gt;0,zgłoszenia[[#This Row],[Rodzaj zgłoszenia]]," ")</f>
        <v>rozbiórka obiektu - art. 31</v>
      </c>
      <c r="D556" s="64" t="e">
        <f>IF(#REF!&gt;0,#REF!&amp;";
"&amp;#REF!," ")</f>
        <v>#REF!</v>
      </c>
      <c r="E556" s="69" t="e">
        <f>IF(zgłoszenia[BOŚ Znak sprawy]&gt;0,zgłoszenia[BOŚ Znak sprawy]&amp;"
( "&amp;#REF!&amp;" "&amp;"dni )"," ")</f>
        <v>#REF!</v>
      </c>
      <c r="F556" s="82">
        <f>IF(zgłoszenia[[#This Row],[Data wpływu wniosku]]&gt;0,zgłoszenia[[#This Row],[Data wpływu wniosku]]," ")</f>
        <v>42501</v>
      </c>
      <c r="G556" s="60">
        <f>IF(zgłoszenia[[#This Row],[Data zakończenia sprawy]]&gt;0,zgłoszenia[[#This Row],[Data zakończenia sprawy]]," ")</f>
        <v>42530</v>
      </c>
      <c r="H556" s="61" t="str">
        <f>IF(zgłoszenia[[#This Row],[Sposób zakończenia]]&gt;0,zgłoszenia[[#This Row],[Sposób zakończenia]]," ")</f>
        <v>brak sprzeciwu - zgłoszenie skuteczne</v>
      </c>
      <c r="I556" s="77" t="e">
        <f>IF(#REF!&gt;0,#REF!,"---")</f>
        <v>#REF!</v>
      </c>
    </row>
    <row r="557" spans="1:9" ht="30" x14ac:dyDescent="0.25">
      <c r="A557" s="68" t="str">
        <f>IF(zgłoszenia[[#This Row],[ID]]&gt;0,zgłoszenia[[#This Row],[Lp.]]&amp;" "&amp;zgłoszenia[[#This Row],[ID]]&amp;"
"&amp;zgłoszenia[[#This Row],[Nr kance- laryjny]]&amp;"/P/15","---")</f>
        <v>554 AŁ
8820/P/15</v>
      </c>
      <c r="B55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 
gm. Świeszyno; ob.Niedalino; dz. Nr 110/3</v>
      </c>
      <c r="C557" s="44" t="str">
        <f>IF(zgłoszenia[[#This Row],[Rodzaj zgłoszenia]]&gt;0,zgłoszenia[[#This Row],[Rodzaj zgłoszenia]]," ")</f>
        <v>budowa obiektu - art. 29 ust. 1</v>
      </c>
      <c r="D557" s="64" t="e">
        <f>IF(#REF!&gt;0,#REF!&amp;";
"&amp;#REF!," ")</f>
        <v>#REF!</v>
      </c>
      <c r="E557" s="69" t="e">
        <f>IF(zgłoszenia[BOŚ Znak sprawy]&gt;0,zgłoszenia[BOŚ Znak sprawy]&amp;"
( "&amp;#REF!&amp;" "&amp;"dni )"," ")</f>
        <v>#REF!</v>
      </c>
      <c r="F557" s="82">
        <f>IF(zgłoszenia[[#This Row],[Data wpływu wniosku]]&gt;0,zgłoszenia[[#This Row],[Data wpływu wniosku]]," ")</f>
        <v>42501</v>
      </c>
      <c r="G557" s="60">
        <f>IF(zgłoszenia[[#This Row],[Data zakończenia sprawy]]&gt;0,zgłoszenia[[#This Row],[Data zakończenia sprawy]]," ")</f>
        <v>42524</v>
      </c>
      <c r="H557" s="61" t="str">
        <f>IF(zgłoszenia[[#This Row],[Sposób zakończenia]]&gt;0,zgłoszenia[[#This Row],[Sposób zakończenia]]," ")</f>
        <v>brak sprzeciwu - zgłoszenie skuteczne</v>
      </c>
      <c r="I557" s="77" t="e">
        <f>IF(#REF!&gt;0,#REF!,"---")</f>
        <v>#REF!</v>
      </c>
    </row>
    <row r="558" spans="1:9" ht="45" x14ac:dyDescent="0.25">
      <c r="A558" s="68" t="str">
        <f>IF(zgłoszenia[[#This Row],[ID]]&gt;0,zgłoszenia[[#This Row],[Lp.]]&amp;" "&amp;zgłoszenia[[#This Row],[ID]]&amp;"
"&amp;zgłoszenia[[#This Row],[Nr kance- laryjny]]&amp;"/P/15","---")</f>
        <v>555 MS
8821/P/15</v>
      </c>
      <c r="B55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4 budynki rekreacji indywidualnej 
gm. Będzino; ob.Mączno; dz. Nr 117/7, 117/8</v>
      </c>
      <c r="C558" s="44" t="str">
        <f>IF(zgłoszenia[[#This Row],[Rodzaj zgłoszenia]]&gt;0,zgłoszenia[[#This Row],[Rodzaj zgłoszenia]]," ")</f>
        <v>budowa obiektu - art. 29 ust. 1</v>
      </c>
      <c r="D558" s="64" t="e">
        <f>IF(#REF!&gt;0,#REF!&amp;";
"&amp;#REF!," ")</f>
        <v>#REF!</v>
      </c>
      <c r="E558" s="69" t="e">
        <f>IF(zgłoszenia[BOŚ Znak sprawy]&gt;0,zgłoszenia[BOŚ Znak sprawy]&amp;"
( "&amp;#REF!&amp;" "&amp;"dni )"," ")</f>
        <v>#REF!</v>
      </c>
      <c r="F558" s="82">
        <f>IF(zgłoszenia[[#This Row],[Data wpływu wniosku]]&gt;0,zgłoszenia[[#This Row],[Data wpływu wniosku]]," ")</f>
        <v>42501</v>
      </c>
      <c r="G558" s="60">
        <f>IF(zgłoszenia[[#This Row],[Data zakończenia sprawy]]&gt;0,zgłoszenia[[#This Row],[Data zakończenia sprawy]]," ")</f>
        <v>42550</v>
      </c>
      <c r="H558" s="61" t="str">
        <f>IF(zgłoszenia[[#This Row],[Sposób zakończenia]]&gt;0,zgłoszenia[[#This Row],[Sposób zakończenia]]," ")</f>
        <v>decyzja sprzeciwu</v>
      </c>
      <c r="I558" s="77" t="e">
        <f>IF(#REF!&gt;0,#REF!,"---")</f>
        <v>#REF!</v>
      </c>
    </row>
    <row r="559" spans="1:9" ht="45" x14ac:dyDescent="0.25">
      <c r="A559" s="68" t="str">
        <f>IF(zgłoszenia[[#This Row],[ID]]&gt;0,zgłoszenia[[#This Row],[Lp.]]&amp;" "&amp;zgłoszenia[[#This Row],[ID]]&amp;"
"&amp;zgłoszenia[[#This Row],[Nr kance- laryjny]]&amp;"/P/15","---")</f>
        <v>556 AŁ
8864/P/15</v>
      </c>
      <c r="B55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demontaż pokrycia dachowego z płut azbestowo-cementowych 
gm. Świeszyno; ob.Świeszyno; dz. Nr 394/1</v>
      </c>
      <c r="C559" s="44" t="str">
        <f>IF(zgłoszenia[[#This Row],[Rodzaj zgłoszenia]]&gt;0,zgłoszenia[[#This Row],[Rodzaj zgłoszenia]]," ")</f>
        <v>budowa obiektu - art. 29 ust. 1</v>
      </c>
      <c r="D559" s="64" t="e">
        <f>IF(#REF!&gt;0,#REF!&amp;";
"&amp;#REF!," ")</f>
        <v>#REF!</v>
      </c>
      <c r="E559" s="69" t="e">
        <f>IF(zgłoszenia[BOŚ Znak sprawy]&gt;0,zgłoszenia[BOŚ Znak sprawy]&amp;"
( "&amp;#REF!&amp;" "&amp;"dni )"," ")</f>
        <v>#REF!</v>
      </c>
      <c r="F559" s="82">
        <f>IF(zgłoszenia[[#This Row],[Data wpływu wniosku]]&gt;0,zgłoszenia[[#This Row],[Data wpływu wniosku]]," ")</f>
        <v>42501</v>
      </c>
      <c r="G559" s="60">
        <f>IF(zgłoszenia[[#This Row],[Data zakończenia sprawy]]&gt;0,zgłoszenia[[#This Row],[Data zakończenia sprawy]]," ")</f>
        <v>42509</v>
      </c>
      <c r="H559" s="61" t="str">
        <f>IF(zgłoszenia[[#This Row],[Sposób zakończenia]]&gt;0,zgłoszenia[[#This Row],[Sposób zakończenia]]," ")</f>
        <v>brak sprzeciwu - zgłoszenie skuteczne</v>
      </c>
      <c r="I559" s="77" t="e">
        <f>IF(#REF!&gt;0,#REF!,"---")</f>
        <v>#REF!</v>
      </c>
    </row>
    <row r="560" spans="1:9" ht="45" x14ac:dyDescent="0.25">
      <c r="A560" s="68" t="str">
        <f>IF(zgłoszenia[[#This Row],[ID]]&gt;0,zgłoszenia[[#This Row],[Lp.]]&amp;" "&amp;zgłoszenia[[#This Row],[ID]]&amp;"
"&amp;zgłoszenia[[#This Row],[Nr kance- laryjny]]&amp;"/P/15","---")</f>
        <v>557 KŻ
8811/P/15</v>
      </c>
      <c r="B56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zadaszenie przed wejściem do lokalu handlowo-gastronomicznego 
gm. Mielno; ob.Mielno; dz. Nr 230</v>
      </c>
      <c r="C560" s="44" t="str">
        <f>IF(zgłoszenia[[#This Row],[Rodzaj zgłoszenia]]&gt;0,zgłoszenia[[#This Row],[Rodzaj zgłoszenia]]," ")</f>
        <v>tymczasowy obiekt - art. 29 ust. 1, pkt 12</v>
      </c>
      <c r="D560" s="64" t="e">
        <f>IF(#REF!&gt;0,#REF!&amp;";
"&amp;#REF!," ")</f>
        <v>#REF!</v>
      </c>
      <c r="E560" s="69" t="e">
        <f>IF(zgłoszenia[BOŚ Znak sprawy]&gt;0,zgłoszenia[BOŚ Znak sprawy]&amp;"
( "&amp;#REF!&amp;" "&amp;"dni )"," ")</f>
        <v>#REF!</v>
      </c>
      <c r="F560" s="82">
        <f>IF(zgłoszenia[[#This Row],[Data wpływu wniosku]]&gt;0,zgłoszenia[[#This Row],[Data wpływu wniosku]]," ")</f>
        <v>42501</v>
      </c>
      <c r="G560" s="60">
        <f>IF(zgłoszenia[[#This Row],[Data zakończenia sprawy]]&gt;0,zgłoszenia[[#This Row],[Data zakończenia sprawy]]," ")</f>
        <v>42550</v>
      </c>
      <c r="H560" s="61" t="str">
        <f>IF(zgłoszenia[[#This Row],[Sposób zakończenia]]&gt;0,zgłoszenia[[#This Row],[Sposób zakończenia]]," ")</f>
        <v>decyzja sprzeciwu</v>
      </c>
      <c r="I560" s="77" t="e">
        <f>IF(#REF!&gt;0,#REF!,"---")</f>
        <v>#REF!</v>
      </c>
    </row>
    <row r="561" spans="1:9" ht="45" x14ac:dyDescent="0.25">
      <c r="A561" s="68" t="str">
        <f>IF(zgłoszenia[[#This Row],[ID]]&gt;0,zgłoszenia[[#This Row],[Lp.]]&amp;" "&amp;zgłoszenia[[#This Row],[ID]]&amp;"
"&amp;zgłoszenia[[#This Row],[Nr kance- laryjny]]&amp;"/P/15","---")</f>
        <v>558 KŻ
8949/P/15</v>
      </c>
      <c r="B56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ogródek gastronomiczny 
gm. Mielno; ob.Mielno; dz. Nr 224/5</v>
      </c>
      <c r="C561" s="44" t="str">
        <f>IF(zgłoszenia[[#This Row],[Rodzaj zgłoszenia]]&gt;0,zgłoszenia[[#This Row],[Rodzaj zgłoszenia]]," ")</f>
        <v>tymczasowy obiekt - art. 29 ust. 1, pkt 12</v>
      </c>
      <c r="D561" s="64" t="e">
        <f>IF(#REF!&gt;0,#REF!&amp;";
"&amp;#REF!," ")</f>
        <v>#REF!</v>
      </c>
      <c r="E561" s="69" t="e">
        <f>IF(zgłoszenia[BOŚ Znak sprawy]&gt;0,zgłoszenia[BOŚ Znak sprawy]&amp;"
( "&amp;#REF!&amp;" "&amp;"dni )"," ")</f>
        <v>#REF!</v>
      </c>
      <c r="F561" s="82">
        <f>IF(zgłoszenia[[#This Row],[Data wpływu wniosku]]&gt;0,zgłoszenia[[#This Row],[Data wpływu wniosku]]," ")</f>
        <v>42502</v>
      </c>
      <c r="G561" s="60">
        <f>IF(zgłoszenia[[#This Row],[Data zakończenia sprawy]]&gt;0,zgłoszenia[[#This Row],[Data zakończenia sprawy]]," ")</f>
        <v>42514</v>
      </c>
      <c r="H561" s="61" t="str">
        <f>IF(zgłoszenia[[#This Row],[Sposób zakończenia]]&gt;0,zgłoszenia[[#This Row],[Sposób zakończenia]]," ")</f>
        <v>decyzja sprzeciwu</v>
      </c>
      <c r="I561" s="77" t="e">
        <f>IF(#REF!&gt;0,#REF!,"---")</f>
        <v>#REF!</v>
      </c>
    </row>
    <row r="562" spans="1:9" ht="30" x14ac:dyDescent="0.25">
      <c r="A562" s="68" t="str">
        <f>IF(zgłoszenia[[#This Row],[ID]]&gt;0,zgłoszenia[[#This Row],[Lp.]]&amp;" "&amp;zgłoszenia[[#This Row],[ID]]&amp;"
"&amp;zgłoszenia[[#This Row],[Nr kance- laryjny]]&amp;"/P/15","---")</f>
        <v>559 MS
8960/P/15</v>
      </c>
      <c r="B56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elektroenergetycznej  
gm. Będzino; ob.Pleśna ; dz. Nr 45, 23/6</v>
      </c>
      <c r="C562" s="44" t="str">
        <f>IF(zgłoszenia[[#This Row],[Rodzaj zgłoszenia]]&gt;0,zgłoszenia[[#This Row],[Rodzaj zgłoszenia]]," ")</f>
        <v>sieci art.29 ust.1 pkt 19a</v>
      </c>
      <c r="D562" s="64" t="e">
        <f>IF(#REF!&gt;0,#REF!&amp;";
"&amp;#REF!," ")</f>
        <v>#REF!</v>
      </c>
      <c r="E562" s="69" t="e">
        <f>IF(zgłoszenia[BOŚ Znak sprawy]&gt;0,zgłoszenia[BOŚ Znak sprawy]&amp;"
( "&amp;#REF!&amp;" "&amp;"dni )"," ")</f>
        <v>#REF!</v>
      </c>
      <c r="F562" s="82">
        <f>IF(zgłoszenia[[#This Row],[Data wpływu wniosku]]&gt;0,zgłoszenia[[#This Row],[Data wpływu wniosku]]," ")</f>
        <v>42502</v>
      </c>
      <c r="G562" s="60">
        <f>IF(zgłoszenia[[#This Row],[Data zakończenia sprawy]]&gt;0,zgłoszenia[[#This Row],[Data zakończenia sprawy]]," ")</f>
        <v>42531</v>
      </c>
      <c r="H562" s="61" t="str">
        <f>IF(zgłoszenia[[#This Row],[Sposób zakończenia]]&gt;0,zgłoszenia[[#This Row],[Sposób zakończenia]]," ")</f>
        <v>brak sprzeciwu - zgłoszenie skuteczne</v>
      </c>
      <c r="I562" s="77" t="e">
        <f>IF(#REF!&gt;0,#REF!,"---")</f>
        <v>#REF!</v>
      </c>
    </row>
    <row r="563" spans="1:9" ht="30" x14ac:dyDescent="0.25">
      <c r="A563" s="68" t="str">
        <f>IF(zgłoszenia[[#This Row],[ID]]&gt;0,zgłoszenia[[#This Row],[Lp.]]&amp;" "&amp;zgłoszenia[[#This Row],[ID]]&amp;"
"&amp;zgłoszenia[[#This Row],[Nr kance- laryjny]]&amp;"/P/15","---")</f>
        <v>560 AA
9060/P/15</v>
      </c>
      <c r="B56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obiektu gospodarczego 
gm. Sianów; ob.Węgorzewo ; dz. Nr 143</v>
      </c>
      <c r="C563" s="44" t="str">
        <f>IF(zgłoszenia[[#This Row],[Rodzaj zgłoszenia]]&gt;0,zgłoszenia[[#This Row],[Rodzaj zgłoszenia]]," ")</f>
        <v>budowa obiektu - art. 29 ust. 1</v>
      </c>
      <c r="D563" s="64" t="e">
        <f>IF(#REF!&gt;0,#REF!&amp;";
"&amp;#REF!," ")</f>
        <v>#REF!</v>
      </c>
      <c r="E563" s="69" t="e">
        <f>IF(zgłoszenia[BOŚ Znak sprawy]&gt;0,zgłoszenia[BOŚ Znak sprawy]&amp;"
( "&amp;#REF!&amp;" "&amp;"dni )"," ")</f>
        <v>#REF!</v>
      </c>
      <c r="F563" s="82">
        <f>IF(zgłoszenia[[#This Row],[Data wpływu wniosku]]&gt;0,zgłoszenia[[#This Row],[Data wpływu wniosku]]," ")</f>
        <v>42503</v>
      </c>
      <c r="G563" s="60">
        <f>IF(zgłoszenia[[#This Row],[Data zakończenia sprawy]]&gt;0,zgłoszenia[[#This Row],[Data zakończenia sprawy]]," ")</f>
        <v>42521</v>
      </c>
      <c r="H563" s="61" t="str">
        <f>IF(zgłoszenia[[#This Row],[Sposób zakończenia]]&gt;0,zgłoszenia[[#This Row],[Sposób zakończenia]]," ")</f>
        <v>brak sprzeciwu - zgłoszenie skuteczne</v>
      </c>
      <c r="I563" s="77" t="e">
        <f>IF(#REF!&gt;0,#REF!,"---")</f>
        <v>#REF!</v>
      </c>
    </row>
    <row r="564" spans="1:9" ht="45" x14ac:dyDescent="0.25">
      <c r="A564" s="68" t="str">
        <f>IF(zgłoszenia[[#This Row],[ID]]&gt;0,zgłoszenia[[#This Row],[Lp.]]&amp;" "&amp;zgłoszenia[[#This Row],[ID]]&amp;"
"&amp;zgłoszenia[[#This Row],[Nr kance- laryjny]]&amp;"/P/15","---")</f>
        <v>561 SR
9059/P/15</v>
      </c>
      <c r="B56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namiot handlowy 
gm. Mielno; ob.Unieście; dz. Nr 250/2</v>
      </c>
      <c r="C564" s="44" t="str">
        <f>IF(zgłoszenia[[#This Row],[Rodzaj zgłoszenia]]&gt;0,zgłoszenia[[#This Row],[Rodzaj zgłoszenia]]," ")</f>
        <v>tymczasowy obiekt - art. 29 ust. 1, pkt 12</v>
      </c>
      <c r="D564" s="64" t="e">
        <f>IF(#REF!&gt;0,#REF!&amp;";
"&amp;#REF!," ")</f>
        <v>#REF!</v>
      </c>
      <c r="E564" s="69" t="e">
        <f>IF(zgłoszenia[BOŚ Znak sprawy]&gt;0,zgłoszenia[BOŚ Znak sprawy]&amp;"
( "&amp;#REF!&amp;" "&amp;"dni )"," ")</f>
        <v>#REF!</v>
      </c>
      <c r="F564" s="82">
        <f>IF(zgłoszenia[[#This Row],[Data wpływu wniosku]]&gt;0,zgłoszenia[[#This Row],[Data wpływu wniosku]]," ")</f>
        <v>42503</v>
      </c>
      <c r="G564" s="60">
        <f>IF(zgłoszenia[[#This Row],[Data zakończenia sprawy]]&gt;0,zgłoszenia[[#This Row],[Data zakończenia sprawy]]," ")</f>
        <v>42517</v>
      </c>
      <c r="H564" s="61" t="str">
        <f>IF(zgłoszenia[[#This Row],[Sposób zakończenia]]&gt;0,zgłoszenia[[#This Row],[Sposób zakończenia]]," ")</f>
        <v>brak sprzeciwu - zgłoszenie skuteczne</v>
      </c>
      <c r="I564" s="77" t="e">
        <f>IF(#REF!&gt;0,#REF!,"---")</f>
        <v>#REF!</v>
      </c>
    </row>
    <row r="565" spans="1:9" ht="30" x14ac:dyDescent="0.25">
      <c r="A565" s="68" t="str">
        <f>IF(zgłoszenia[[#This Row],[ID]]&gt;0,zgłoszenia[[#This Row],[Lp.]]&amp;" "&amp;zgłoszenia[[#This Row],[ID]]&amp;"
"&amp;zgłoszenia[[#This Row],[Nr kance- laryjny]]&amp;"/P/15","---")</f>
        <v>562 EJ
9056/P/15</v>
      </c>
      <c r="B56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i altana 
gm. Mielno; ob.Chłopy; dz. Nr 120/14</v>
      </c>
      <c r="C565" s="44" t="str">
        <f>IF(zgłoszenia[[#This Row],[Rodzaj zgłoszenia]]&gt;0,zgłoszenia[[#This Row],[Rodzaj zgłoszenia]]," ")</f>
        <v>budowa obiektu - art. 29 ust. 1</v>
      </c>
      <c r="D565" s="64" t="e">
        <f>IF(#REF!&gt;0,#REF!&amp;";
"&amp;#REF!," ")</f>
        <v>#REF!</v>
      </c>
      <c r="E565" s="69" t="e">
        <f>IF(zgłoszenia[BOŚ Znak sprawy]&gt;0,zgłoszenia[BOŚ Znak sprawy]&amp;"
( "&amp;#REF!&amp;" "&amp;"dni )"," ")</f>
        <v>#REF!</v>
      </c>
      <c r="F565" s="82">
        <f>IF(zgłoszenia[[#This Row],[Data wpływu wniosku]]&gt;0,zgłoszenia[[#This Row],[Data wpływu wniosku]]," ")</f>
        <v>42503</v>
      </c>
      <c r="G565" s="60">
        <f>IF(zgłoszenia[[#This Row],[Data zakończenia sprawy]]&gt;0,zgłoszenia[[#This Row],[Data zakończenia sprawy]]," ")</f>
        <v>42527</v>
      </c>
      <c r="H565" s="61" t="str">
        <f>IF(zgłoszenia[[#This Row],[Sposób zakończenia]]&gt;0,zgłoszenia[[#This Row],[Sposób zakończenia]]," ")</f>
        <v>decyzja sprzeciwu</v>
      </c>
      <c r="I565" s="77" t="e">
        <f>IF(#REF!&gt;0,#REF!,"---")</f>
        <v>#REF!</v>
      </c>
    </row>
    <row r="566" spans="1:9" ht="30" x14ac:dyDescent="0.25">
      <c r="A566" s="68" t="str">
        <f>IF(zgłoszenia[[#This Row],[ID]]&gt;0,zgłoszenia[[#This Row],[Lp.]]&amp;" "&amp;zgłoszenia[[#This Row],[ID]]&amp;"
"&amp;zgłoszenia[[#This Row],[Nr kance- laryjny]]&amp;"/P/15","---")</f>
        <v>563 SR
9046/P/15</v>
      </c>
      <c r="B56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publicznego  
gm. Sianów; ob.Ratajki; dz. Nr 11/2</v>
      </c>
      <c r="C566" s="44" t="str">
        <f>IF(zgłoszenia[[#This Row],[Rodzaj zgłoszenia]]&gt;0,zgłoszenia[[#This Row],[Rodzaj zgłoszenia]]," ")</f>
        <v>budowa obiektu - art. 29 ust. 1</v>
      </c>
      <c r="D566" s="64" t="e">
        <f>IF(#REF!&gt;0,#REF!&amp;";
"&amp;#REF!," ")</f>
        <v>#REF!</v>
      </c>
      <c r="E566" s="69" t="e">
        <f>IF(zgłoszenia[BOŚ Znak sprawy]&gt;0,zgłoszenia[BOŚ Znak sprawy]&amp;"
( "&amp;#REF!&amp;" "&amp;"dni )"," ")</f>
        <v>#REF!</v>
      </c>
      <c r="F566" s="82">
        <f>IF(zgłoszenia[[#This Row],[Data wpływu wniosku]]&gt;0,zgłoszenia[[#This Row],[Data wpływu wniosku]]," ")</f>
        <v>42503</v>
      </c>
      <c r="G566" s="60">
        <f>IF(zgłoszenia[[#This Row],[Data zakończenia sprawy]]&gt;0,zgłoszenia[[#This Row],[Data zakończenia sprawy]]," ")</f>
        <v>42517</v>
      </c>
      <c r="H566" s="61" t="str">
        <f>IF(zgłoszenia[[#This Row],[Sposób zakończenia]]&gt;0,zgłoszenia[[#This Row],[Sposób zakończenia]]," ")</f>
        <v>brak sprzeciwu - zgłoszenie skuteczne</v>
      </c>
      <c r="I566" s="77" t="e">
        <f>IF(#REF!&gt;0,#REF!,"---")</f>
        <v>#REF!</v>
      </c>
    </row>
    <row r="567" spans="1:9" ht="45" x14ac:dyDescent="0.25">
      <c r="A567" s="68" t="str">
        <f>IF(zgłoszenia[[#This Row],[ID]]&gt;0,zgłoszenia[[#This Row],[Lp.]]&amp;" "&amp;zgłoszenia[[#This Row],[ID]]&amp;"
"&amp;zgłoszenia[[#This Row],[Nr kance- laryjny]]&amp;"/P/15","---")</f>
        <v>564 EJ
8974/P/15</v>
      </c>
      <c r="B56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nieczynnej stacji paliw 
gm. Bobolice; ob.Bobolice, obr 2; dz. Nr 595/15</v>
      </c>
      <c r="C567" s="44" t="str">
        <f>IF(zgłoszenia[[#This Row],[Rodzaj zgłoszenia]]&gt;0,zgłoszenia[[#This Row],[Rodzaj zgłoszenia]]," ")</f>
        <v>rozbiórka obiektu - art. 31</v>
      </c>
      <c r="D567" s="64" t="e">
        <f>IF(#REF!&gt;0,#REF!&amp;";
"&amp;#REF!," ")</f>
        <v>#REF!</v>
      </c>
      <c r="E567" s="69" t="e">
        <f>IF(zgłoszenia[BOŚ Znak sprawy]&gt;0,zgłoszenia[BOŚ Znak sprawy]&amp;"
( "&amp;#REF!&amp;" "&amp;"dni )"," ")</f>
        <v>#REF!</v>
      </c>
      <c r="F567" s="82">
        <f>IF(zgłoszenia[[#This Row],[Data wpływu wniosku]]&gt;0,zgłoszenia[[#This Row],[Data wpływu wniosku]]," ")</f>
        <v>42502</v>
      </c>
      <c r="G567" s="60">
        <f>IF(zgłoszenia[[#This Row],[Data zakończenia sprawy]]&gt;0,zgłoszenia[[#This Row],[Data zakończenia sprawy]]," ")</f>
        <v>42522</v>
      </c>
      <c r="H567" s="61" t="str">
        <f>IF(zgłoszenia[[#This Row],[Sposób zakończenia]]&gt;0,zgłoszenia[[#This Row],[Sposób zakończenia]]," ")</f>
        <v xml:space="preserve"> </v>
      </c>
      <c r="I567" s="77" t="e">
        <f>IF(#REF!&gt;0,#REF!,"---")</f>
        <v>#REF!</v>
      </c>
    </row>
    <row r="568" spans="1:9" ht="30" x14ac:dyDescent="0.25">
      <c r="A568" s="68" t="str">
        <f>IF(zgłoszenia[[#This Row],[ID]]&gt;0,zgłoszenia[[#This Row],[Lp.]]&amp;" "&amp;zgłoszenia[[#This Row],[ID]]&amp;"
"&amp;zgłoszenia[[#This Row],[Nr kance- laryjny]]&amp;"/P/15","---")</f>
        <v>565 AP
8979/P/15</v>
      </c>
      <c r="B56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z drogi powiatowej 
gm. Mielno; ob.Mielno; dz. Nr 212/13</v>
      </c>
      <c r="C568" s="44" t="str">
        <f>IF(zgłoszenia[[#This Row],[Rodzaj zgłoszenia]]&gt;0,zgłoszenia[[#This Row],[Rodzaj zgłoszenia]]," ")</f>
        <v>budowa obiektu - art. 29 ust. 1</v>
      </c>
      <c r="D568" s="64" t="e">
        <f>IF(#REF!&gt;0,#REF!&amp;";
"&amp;#REF!," ")</f>
        <v>#REF!</v>
      </c>
      <c r="E568" s="69" t="e">
        <f>IF(zgłoszenia[BOŚ Znak sprawy]&gt;0,zgłoszenia[BOŚ Znak sprawy]&amp;"
( "&amp;#REF!&amp;" "&amp;"dni )"," ")</f>
        <v>#REF!</v>
      </c>
      <c r="F568" s="82">
        <f>IF(zgłoszenia[[#This Row],[Data wpływu wniosku]]&gt;0,zgłoszenia[[#This Row],[Data wpływu wniosku]]," ")</f>
        <v>42502</v>
      </c>
      <c r="G568" s="60">
        <f>IF(zgłoszenia[[#This Row],[Data zakończenia sprawy]]&gt;0,zgłoszenia[[#This Row],[Data zakończenia sprawy]]," ")</f>
        <v>42530</v>
      </c>
      <c r="H568" s="61" t="str">
        <f>IF(zgłoszenia[[#This Row],[Sposób zakończenia]]&gt;0,zgłoszenia[[#This Row],[Sposób zakończenia]]," ")</f>
        <v>brak sprzeciwu - zgłoszenie skuteczne</v>
      </c>
      <c r="I568" s="77" t="e">
        <f>IF(#REF!&gt;0,#REF!,"---")</f>
        <v>#REF!</v>
      </c>
    </row>
    <row r="569" spans="1:9" ht="30" x14ac:dyDescent="0.25">
      <c r="A569" s="68" t="str">
        <f>IF(zgłoszenia[[#This Row],[ID]]&gt;0,zgłoszenia[[#This Row],[Lp.]]&amp;" "&amp;zgłoszenia[[#This Row],[ID]]&amp;"
"&amp;zgłoszenia[[#This Row],[Nr kance- laryjny]]&amp;"/P/15","---")</f>
        <v>566 AŁ
9222/P/15</v>
      </c>
      <c r="B56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 
gm. Świeszyno; ob.Włoki; dz. Nr 650/3</v>
      </c>
      <c r="C569" s="44" t="str">
        <f>IF(zgłoszenia[[#This Row],[Rodzaj zgłoszenia]]&gt;0,zgłoszenia[[#This Row],[Rodzaj zgłoszenia]]," ")</f>
        <v>jednorodzinne art.29 ust.1 pkt 1a</v>
      </c>
      <c r="D569" s="64" t="e">
        <f>IF(#REF!&gt;0,#REF!&amp;";
"&amp;#REF!," ")</f>
        <v>#REF!</v>
      </c>
      <c r="E569" s="69" t="e">
        <f>IF(zgłoszenia[BOŚ Znak sprawy]&gt;0,zgłoszenia[BOŚ Znak sprawy]&amp;"
( "&amp;#REF!&amp;" "&amp;"dni )"," ")</f>
        <v>#REF!</v>
      </c>
      <c r="F569" s="82">
        <f>IF(zgłoszenia[[#This Row],[Data wpływu wniosku]]&gt;0,zgłoszenia[[#This Row],[Data wpływu wniosku]]," ")</f>
        <v>42506</v>
      </c>
      <c r="G569" s="60">
        <f>IF(zgłoszenia[[#This Row],[Data zakończenia sprawy]]&gt;0,zgłoszenia[[#This Row],[Data zakończenia sprawy]]," ")</f>
        <v>42536</v>
      </c>
      <c r="H569" s="61" t="str">
        <f>IF(zgłoszenia[[#This Row],[Sposób zakończenia]]&gt;0,zgłoszenia[[#This Row],[Sposób zakończenia]]," ")</f>
        <v>brak sprzeciwu - zgłoszenie skuteczne</v>
      </c>
      <c r="I569" s="77" t="e">
        <f>IF(#REF!&gt;0,#REF!,"---")</f>
        <v>#REF!</v>
      </c>
    </row>
    <row r="570" spans="1:9" ht="30" x14ac:dyDescent="0.25">
      <c r="A570" s="68" t="str">
        <f>IF(zgłoszenia[[#This Row],[ID]]&gt;0,zgłoszenia[[#This Row],[Lp.]]&amp;" "&amp;zgłoszenia[[#This Row],[ID]]&amp;"
"&amp;zgłoszenia[[#This Row],[Nr kance- laryjny]]&amp;"/P/15","---")</f>
        <v>567 MS
9225/P/15</v>
      </c>
      <c r="B57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gminnej  
gm. Będzino; ob.Będzino; dz. Nr 177</v>
      </c>
      <c r="C570" s="44" t="str">
        <f>IF(zgłoszenia[[#This Row],[Rodzaj zgłoszenia]]&gt;0,zgłoszenia[[#This Row],[Rodzaj zgłoszenia]]," ")</f>
        <v>budowa obiektu - art. 29 ust. 1</v>
      </c>
      <c r="D570" s="64" t="e">
        <f>IF(#REF!&gt;0,#REF!&amp;";
"&amp;#REF!," ")</f>
        <v>#REF!</v>
      </c>
      <c r="E570" s="69" t="e">
        <f>IF(zgłoszenia[BOŚ Znak sprawy]&gt;0,zgłoszenia[BOŚ Znak sprawy]&amp;"
( "&amp;#REF!&amp;" "&amp;"dni )"," ")</f>
        <v>#REF!</v>
      </c>
      <c r="F570" s="82">
        <f>IF(zgłoszenia[[#This Row],[Data wpływu wniosku]]&gt;0,zgłoszenia[[#This Row],[Data wpływu wniosku]]," ")</f>
        <v>42506</v>
      </c>
      <c r="G570" s="60">
        <f>IF(zgłoszenia[[#This Row],[Data zakończenia sprawy]]&gt;0,zgłoszenia[[#This Row],[Data zakończenia sprawy]]," ")</f>
        <v>42531</v>
      </c>
      <c r="H570" s="61" t="str">
        <f>IF(zgłoszenia[[#This Row],[Sposób zakończenia]]&gt;0,zgłoszenia[[#This Row],[Sposób zakończenia]]," ")</f>
        <v>brak sprzeciwu - zgłoszenie skuteczne</v>
      </c>
      <c r="I570" s="77" t="e">
        <f>IF(#REF!&gt;0,#REF!,"---")</f>
        <v>#REF!</v>
      </c>
    </row>
    <row r="571" spans="1:9" ht="30" x14ac:dyDescent="0.25">
      <c r="A571" s="68" t="str">
        <f>IF(zgłoszenia[[#This Row],[ID]]&gt;0,zgłoszenia[[#This Row],[Lp.]]&amp;" "&amp;zgłoszenia[[#This Row],[ID]]&amp;"
"&amp;zgłoszenia[[#This Row],[Nr kance- laryjny]]&amp;"/P/15","---")</f>
        <v>568 ŁD
9195/P/15</v>
      </c>
      <c r="B57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dobudowa przydomowego ganku 
gm. Biesiekierz; ob.Parnowo; dz. Nr 37/4</v>
      </c>
      <c r="C571" s="44" t="str">
        <f>IF(zgłoszenia[[#This Row],[Rodzaj zgłoszenia]]&gt;0,zgłoszenia[[#This Row],[Rodzaj zgłoszenia]]," ")</f>
        <v>budowa obiektu - art. 29 ust. 1</v>
      </c>
      <c r="D571" s="64" t="e">
        <f>IF(#REF!&gt;0,#REF!&amp;";
"&amp;#REF!," ")</f>
        <v>#REF!</v>
      </c>
      <c r="E571" s="69" t="e">
        <f>IF(zgłoszenia[BOŚ Znak sprawy]&gt;0,zgłoszenia[BOŚ Znak sprawy]&amp;"
( "&amp;#REF!&amp;" "&amp;"dni )"," ")</f>
        <v>#REF!</v>
      </c>
      <c r="F571" s="82">
        <f>IF(zgłoszenia[[#This Row],[Data wpływu wniosku]]&gt;0,zgłoszenia[[#This Row],[Data wpływu wniosku]]," ")</f>
        <v>42506</v>
      </c>
      <c r="G571" s="60">
        <f>IF(zgłoszenia[[#This Row],[Data zakończenia sprawy]]&gt;0,zgłoszenia[[#This Row],[Data zakończenia sprawy]]," ")</f>
        <v>42536</v>
      </c>
      <c r="H571" s="61" t="str">
        <f>IF(zgłoszenia[[#This Row],[Sposób zakończenia]]&gt;0,zgłoszenia[[#This Row],[Sposób zakończenia]]," ")</f>
        <v>brak sprzeciwu - zgłoszenie skuteczne</v>
      </c>
      <c r="I571" s="77" t="e">
        <f>IF(#REF!&gt;0,#REF!,"---")</f>
        <v>#REF!</v>
      </c>
    </row>
    <row r="572" spans="1:9" ht="30" x14ac:dyDescent="0.25">
      <c r="A572" s="68" t="str">
        <f>IF(zgłoszenia[[#This Row],[ID]]&gt;0,zgłoszenia[[#This Row],[Lp.]]&amp;" "&amp;zgłoszenia[[#This Row],[ID]]&amp;"
"&amp;zgłoszenia[[#This Row],[Nr kance- laryjny]]&amp;"/P/15","---")</f>
        <v>569 MS
9166/P/15</v>
      </c>
      <c r="B57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Będzino; ob.Kładno; dz. Nr 4/37</v>
      </c>
      <c r="C572" s="44" t="str">
        <f>IF(zgłoszenia[[#This Row],[Rodzaj zgłoszenia]]&gt;0,zgłoszenia[[#This Row],[Rodzaj zgłoszenia]]," ")</f>
        <v>budowa obiektu - art. 29 ust. 1</v>
      </c>
      <c r="D572" s="64" t="e">
        <f>IF(#REF!&gt;0,#REF!&amp;";
"&amp;#REF!," ")</f>
        <v>#REF!</v>
      </c>
      <c r="E572" s="69" t="e">
        <f>IF(zgłoszenia[BOŚ Znak sprawy]&gt;0,zgłoszenia[BOŚ Znak sprawy]&amp;"
( "&amp;#REF!&amp;" "&amp;"dni )"," ")</f>
        <v>#REF!</v>
      </c>
      <c r="F572" s="82">
        <f>IF(zgłoszenia[[#This Row],[Data wpływu wniosku]]&gt;0,zgłoszenia[[#This Row],[Data wpływu wniosku]]," ")</f>
        <v>42506</v>
      </c>
      <c r="G572" s="60">
        <f>IF(zgłoszenia[[#This Row],[Data zakończenia sprawy]]&gt;0,zgłoszenia[[#This Row],[Data zakończenia sprawy]]," ")</f>
        <v>42536</v>
      </c>
      <c r="H572" s="61" t="str">
        <f>IF(zgłoszenia[[#This Row],[Sposób zakończenia]]&gt;0,zgłoszenia[[#This Row],[Sposób zakończenia]]," ")</f>
        <v xml:space="preserve"> </v>
      </c>
      <c r="I572" s="77" t="e">
        <f>IF(#REF!&gt;0,#REF!,"---")</f>
        <v>#REF!</v>
      </c>
    </row>
    <row r="573" spans="1:9" ht="30" x14ac:dyDescent="0.25">
      <c r="A573" s="68" t="str">
        <f>IF(zgłoszenia[[#This Row],[ID]]&gt;0,zgłoszenia[[#This Row],[Lp.]]&amp;" "&amp;zgłoszenia[[#This Row],[ID]]&amp;"
"&amp;zgłoszenia[[#This Row],[Nr kance- laryjny]]&amp;"/P/15","---")</f>
        <v>570 EJ
9202/P/15</v>
      </c>
      <c r="B57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wolnostojący budynek gospodarczy 
gm. Sianów; ob.Sianów; dz. Nr 3</v>
      </c>
      <c r="C573" s="44" t="str">
        <f>IF(zgłoszenia[[#This Row],[Rodzaj zgłoszenia]]&gt;0,zgłoszenia[[#This Row],[Rodzaj zgłoszenia]]," ")</f>
        <v>budowa obiektu - art. 29 ust. 1</v>
      </c>
      <c r="D573" s="64" t="e">
        <f>IF(#REF!&gt;0,#REF!&amp;";
"&amp;#REF!," ")</f>
        <v>#REF!</v>
      </c>
      <c r="E573" s="69" t="e">
        <f>IF(zgłoszenia[BOŚ Znak sprawy]&gt;0,zgłoszenia[BOŚ Znak sprawy]&amp;"
( "&amp;#REF!&amp;" "&amp;"dni )"," ")</f>
        <v>#REF!</v>
      </c>
      <c r="F573" s="82">
        <f>IF(zgłoszenia[[#This Row],[Data wpływu wniosku]]&gt;0,zgłoszenia[[#This Row],[Data wpływu wniosku]]," ")</f>
        <v>42506</v>
      </c>
      <c r="G573" s="60">
        <f>IF(zgłoszenia[[#This Row],[Data zakończenia sprawy]]&gt;0,zgłoszenia[[#This Row],[Data zakończenia sprawy]]," ")</f>
        <v>42509</v>
      </c>
      <c r="H573" s="61" t="str">
        <f>IF(zgłoszenia[[#This Row],[Sposób zakończenia]]&gt;0,zgłoszenia[[#This Row],[Sposób zakończenia]]," ")</f>
        <v>decyzja sprzeciwu</v>
      </c>
      <c r="I573" s="77" t="e">
        <f>IF(#REF!&gt;0,#REF!,"---")</f>
        <v>#REF!</v>
      </c>
    </row>
    <row r="574" spans="1:9" ht="45" x14ac:dyDescent="0.25">
      <c r="A574" s="68" t="str">
        <f>IF(zgłoszenia[[#This Row],[ID]]&gt;0,zgłoszenia[[#This Row],[Lp.]]&amp;" "&amp;zgłoszenia[[#This Row],[ID]]&amp;"
"&amp;zgłoszenia[[#This Row],[Nr kance- laryjny]]&amp;"/P/15","---")</f>
        <v>571 SR
9226/P/15</v>
      </c>
      <c r="B57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 
gm. Mielno; ob.Mielno; dz. Nr 42/68</v>
      </c>
      <c r="C574" s="44" t="str">
        <f>IF(zgłoszenia[[#This Row],[Rodzaj zgłoszenia]]&gt;0,zgłoszenia[[#This Row],[Rodzaj zgłoszenia]]," ")</f>
        <v>tymczasowy obiekt - art. 29 ust. 1, pkt 12</v>
      </c>
      <c r="D574" s="64" t="e">
        <f>IF(#REF!&gt;0,#REF!&amp;";
"&amp;#REF!," ")</f>
        <v>#REF!</v>
      </c>
      <c r="E574" s="69" t="e">
        <f>IF(zgłoszenia[BOŚ Znak sprawy]&gt;0,zgłoszenia[BOŚ Znak sprawy]&amp;"
( "&amp;#REF!&amp;" "&amp;"dni )"," ")</f>
        <v>#REF!</v>
      </c>
      <c r="F574" s="82">
        <f>IF(zgłoszenia[[#This Row],[Data wpływu wniosku]]&gt;0,zgłoszenia[[#This Row],[Data wpływu wniosku]]," ")</f>
        <v>42506</v>
      </c>
      <c r="G574" s="60">
        <f>IF(zgłoszenia[[#This Row],[Data zakończenia sprawy]]&gt;0,zgłoszenia[[#This Row],[Data zakończenia sprawy]]," ")</f>
        <v>42543</v>
      </c>
      <c r="H574" s="61" t="str">
        <f>IF(zgłoszenia[[#This Row],[Sposób zakończenia]]&gt;0,zgłoszenia[[#This Row],[Sposób zakończenia]]," ")</f>
        <v>decyzja sprzeciwu</v>
      </c>
      <c r="I574" s="77" t="e">
        <f>IF(#REF!&gt;0,#REF!,"---")</f>
        <v>#REF!</v>
      </c>
    </row>
    <row r="575" spans="1:9" ht="45" x14ac:dyDescent="0.25">
      <c r="A575" s="68" t="str">
        <f>IF(zgłoszenia[[#This Row],[ID]]&gt;0,zgłoszenia[[#This Row],[Lp.]]&amp;" "&amp;zgłoszenia[[#This Row],[ID]]&amp;"
"&amp;zgłoszenia[[#This Row],[Nr kance- laryjny]]&amp;"/P/15","---")</f>
        <v>572 AŁ
9278/P/16/P/15</v>
      </c>
      <c r="B57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Świeszyno; ob.Dunowo; dz. Nr 71/11</v>
      </c>
      <c r="C575" s="44" t="str">
        <f>IF(zgłoszenia[[#This Row],[Rodzaj zgłoszenia]]&gt;0,zgłoszenia[[#This Row],[Rodzaj zgłoszenia]]," ")</f>
        <v>budowa obiektu - art. 29 ust. 1</v>
      </c>
      <c r="D575" s="64" t="e">
        <f>IF(#REF!&gt;0,#REF!&amp;";
"&amp;#REF!," ")</f>
        <v>#REF!</v>
      </c>
      <c r="E575" s="69" t="e">
        <f>IF(zgłoszenia[BOŚ Znak sprawy]&gt;0,zgłoszenia[BOŚ Znak sprawy]&amp;"
( "&amp;#REF!&amp;" "&amp;"dni )"," ")</f>
        <v>#REF!</v>
      </c>
      <c r="F575" s="82">
        <f>IF(zgłoszenia[[#This Row],[Data wpływu wniosku]]&gt;0,zgłoszenia[[#This Row],[Data wpływu wniosku]]," ")</f>
        <v>42507</v>
      </c>
      <c r="G575" s="60">
        <f>IF(zgłoszenia[[#This Row],[Data zakończenia sprawy]]&gt;0,zgłoszenia[[#This Row],[Data zakończenia sprawy]]," ")</f>
        <v>42537</v>
      </c>
      <c r="H575" s="61" t="str">
        <f>IF(zgłoszenia[[#This Row],[Sposób zakończenia]]&gt;0,zgłoszenia[[#This Row],[Sposób zakończenia]]," ")</f>
        <v>brak sprzeciwu - zgłoszenie skuteczne</v>
      </c>
      <c r="I575" s="77" t="e">
        <f>IF(#REF!&gt;0,#REF!,"---")</f>
        <v>#REF!</v>
      </c>
    </row>
    <row r="576" spans="1:9" ht="60" x14ac:dyDescent="0.25">
      <c r="A576" s="68" t="str">
        <f>IF(zgłoszenia[[#This Row],[ID]]&gt;0,zgłoszenia[[#This Row],[Lp.]]&amp;" "&amp;zgłoszenia[[#This Row],[ID]]&amp;"
"&amp;zgłoszenia[[#This Row],[Nr kance- laryjny]]&amp;"/P/15","---")</f>
        <v>573 ŁD
9223/P/15</v>
      </c>
      <c r="B57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wewnętrznych instalacji elektrycznych 
gm. Biesiekierz; ob.Nowe Bielice; dz. Nr 101</v>
      </c>
      <c r="C576" s="44" t="str">
        <f>IF(zgłoszenia[[#This Row],[Rodzaj zgłoszenia]]&gt;0,zgłoszenia[[#This Row],[Rodzaj zgłoszenia]]," ")</f>
        <v>budowa obiektu - art. 29 ust. 1</v>
      </c>
      <c r="D576" s="64" t="e">
        <f>IF(#REF!&gt;0,#REF!&amp;";
"&amp;#REF!," ")</f>
        <v>#REF!</v>
      </c>
      <c r="E576" s="69" t="e">
        <f>IF(zgłoszenia[BOŚ Znak sprawy]&gt;0,zgłoszenia[BOŚ Znak sprawy]&amp;"
( "&amp;#REF!&amp;" "&amp;"dni )"," ")</f>
        <v>#REF!</v>
      </c>
      <c r="F576" s="82">
        <f>IF(zgłoszenia[[#This Row],[Data wpływu wniosku]]&gt;0,zgłoszenia[[#This Row],[Data wpływu wniosku]]," ")</f>
        <v>42506</v>
      </c>
      <c r="G576" s="60">
        <f>IF(zgłoszenia[[#This Row],[Data zakończenia sprawy]]&gt;0,zgłoszenia[[#This Row],[Data zakończenia sprawy]]," ")</f>
        <v>42536</v>
      </c>
      <c r="H576" s="61" t="str">
        <f>IF(zgłoszenia[[#This Row],[Sposób zakończenia]]&gt;0,zgłoszenia[[#This Row],[Sposób zakończenia]]," ")</f>
        <v>brak sprzeciwu - zgłoszenie skuteczne</v>
      </c>
      <c r="I576" s="77" t="e">
        <f>IF(#REF!&gt;0,#REF!,"---")</f>
        <v>#REF!</v>
      </c>
    </row>
    <row r="577" spans="1:9" ht="45" x14ac:dyDescent="0.25">
      <c r="A577" s="68" t="str">
        <f>IF(zgłoszenia[[#This Row],[ID]]&gt;0,zgłoszenia[[#This Row],[Lp.]]&amp;" "&amp;zgłoszenia[[#This Row],[ID]]&amp;"
"&amp;zgłoszenia[[#This Row],[Nr kance- laryjny]]&amp;"/P/15","---")</f>
        <v>574 EJ
9313/P/15</v>
      </c>
      <c r="B57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zabudowa markizy w formie wiaty 
gm. Mielno; ob.Mielno; dz. Nr 44/14</v>
      </c>
      <c r="C577" s="44" t="str">
        <f>IF(zgłoszenia[[#This Row],[Rodzaj zgłoszenia]]&gt;0,zgłoszenia[[#This Row],[Rodzaj zgłoszenia]]," ")</f>
        <v>tymczasowy obiekt - art. 29 ust. 1, pkt 12</v>
      </c>
      <c r="D577" s="64" t="e">
        <f>IF(#REF!&gt;0,#REF!&amp;";
"&amp;#REF!," ")</f>
        <v>#REF!</v>
      </c>
      <c r="E577" s="69" t="e">
        <f>IF(zgłoszenia[BOŚ Znak sprawy]&gt;0,zgłoszenia[BOŚ Znak sprawy]&amp;"
( "&amp;#REF!&amp;" "&amp;"dni )"," ")</f>
        <v>#REF!</v>
      </c>
      <c r="F577" s="82">
        <f>IF(zgłoszenia[[#This Row],[Data wpływu wniosku]]&gt;0,zgłoszenia[[#This Row],[Data wpływu wniosku]]," ")</f>
        <v>42507</v>
      </c>
      <c r="G577" s="60">
        <f>IF(zgłoszenia[[#This Row],[Data zakończenia sprawy]]&gt;0,zgłoszenia[[#This Row],[Data zakończenia sprawy]]," ")</f>
        <v>42527</v>
      </c>
      <c r="H577" s="61" t="str">
        <f>IF(zgłoszenia[[#This Row],[Sposób zakończenia]]&gt;0,zgłoszenia[[#This Row],[Sposób zakończenia]]," ")</f>
        <v>decyzja sprzeciwu</v>
      </c>
      <c r="I577" s="77" t="e">
        <f>IF(#REF!&gt;0,#REF!,"---")</f>
        <v>#REF!</v>
      </c>
    </row>
    <row r="578" spans="1:9" ht="45" x14ac:dyDescent="0.25">
      <c r="A578" s="68" t="str">
        <f>IF(zgłoszenia[[#This Row],[ID]]&gt;0,zgłoszenia[[#This Row],[Lp.]]&amp;" "&amp;zgłoszenia[[#This Row],[ID]]&amp;"
"&amp;zgłoszenia[[#This Row],[Nr kance- laryjny]]&amp;"/P/15","---")</f>
        <v>575 SR
9266/P/15</v>
      </c>
      <c r="B57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- tymczasowy obiekt 
gm. Mielno; ob.Sarbinowo; dz. Nr 283</v>
      </c>
      <c r="C578" s="44" t="str">
        <f>IF(zgłoszenia[[#This Row],[Rodzaj zgłoszenia]]&gt;0,zgłoszenia[[#This Row],[Rodzaj zgłoszenia]]," ")</f>
        <v>tymczasowy obiekt - art. 29 ust. 1, pkt 12</v>
      </c>
      <c r="D578" s="64" t="e">
        <f>IF(#REF!&gt;0,#REF!&amp;";
"&amp;#REF!," ")</f>
        <v>#REF!</v>
      </c>
      <c r="E578" s="69" t="e">
        <f>IF(zgłoszenia[BOŚ Znak sprawy]&gt;0,zgłoszenia[BOŚ Znak sprawy]&amp;"
( "&amp;#REF!&amp;" "&amp;"dni )"," ")</f>
        <v>#REF!</v>
      </c>
      <c r="F578" s="82">
        <f>IF(zgłoszenia[[#This Row],[Data wpływu wniosku]]&gt;0,zgłoszenia[[#This Row],[Data wpływu wniosku]]," ")</f>
        <v>42507</v>
      </c>
      <c r="G578" s="60">
        <f>IF(zgłoszenia[[#This Row],[Data zakończenia sprawy]]&gt;0,zgłoszenia[[#This Row],[Data zakończenia sprawy]]," ")</f>
        <v>42535</v>
      </c>
      <c r="H578" s="61" t="str">
        <f>IF(zgłoszenia[[#This Row],[Sposób zakończenia]]&gt;0,zgłoszenia[[#This Row],[Sposób zakończenia]]," ")</f>
        <v>brak sprzeciwu - zgłoszenie skuteczne</v>
      </c>
      <c r="I578" s="77" t="e">
        <f>IF(#REF!&gt;0,#REF!,"---")</f>
        <v>#REF!</v>
      </c>
    </row>
    <row r="579" spans="1:9" ht="45" x14ac:dyDescent="0.25">
      <c r="A579" s="68" t="str">
        <f>IF(zgłoszenia[[#This Row],[ID]]&gt;0,zgłoszenia[[#This Row],[Lp.]]&amp;" "&amp;zgłoszenia[[#This Row],[ID]]&amp;"
"&amp;zgłoszenia[[#This Row],[Nr kance- laryjny]]&amp;"/P/15","---")</f>
        <v>576 SR
9309/P/15</v>
      </c>
      <c r="B57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i kanalizacji sanitarnej 
gm. Mielno; ob.Sarbinowo; dz. Nr 322/14, 325/20, 325/30</v>
      </c>
      <c r="C579" s="44" t="str">
        <f>IF(zgłoszenia[[#This Row],[Rodzaj zgłoszenia]]&gt;0,zgłoszenia[[#This Row],[Rodzaj zgłoszenia]]," ")</f>
        <v>sieci art.29 ust.1 pkt 19a</v>
      </c>
      <c r="D579" s="64" t="e">
        <f>IF(#REF!&gt;0,#REF!&amp;";
"&amp;#REF!," ")</f>
        <v>#REF!</v>
      </c>
      <c r="E579" s="69" t="e">
        <f>IF(zgłoszenia[BOŚ Znak sprawy]&gt;0,zgłoszenia[BOŚ Znak sprawy]&amp;"
( "&amp;#REF!&amp;" "&amp;"dni )"," ")</f>
        <v>#REF!</v>
      </c>
      <c r="F579" s="82">
        <f>IF(zgłoszenia[[#This Row],[Data wpływu wniosku]]&gt;0,zgłoszenia[[#This Row],[Data wpływu wniosku]]," ")</f>
        <v>42507</v>
      </c>
      <c r="G579" s="60">
        <f>IF(zgłoszenia[[#This Row],[Data zakończenia sprawy]]&gt;0,zgłoszenia[[#This Row],[Data zakończenia sprawy]]," ")</f>
        <v>42535</v>
      </c>
      <c r="H579" s="61" t="str">
        <f>IF(zgłoszenia[[#This Row],[Sposób zakończenia]]&gt;0,zgłoszenia[[#This Row],[Sposób zakończenia]]," ")</f>
        <v>brak sprzeciwu - zgłoszenie skuteczne</v>
      </c>
      <c r="I579" s="77" t="e">
        <f>IF(#REF!&gt;0,#REF!,"---")</f>
        <v>#REF!</v>
      </c>
    </row>
    <row r="580" spans="1:9" ht="30" x14ac:dyDescent="0.25">
      <c r="A580" s="68" t="str">
        <f>IF(zgłoszenia[[#This Row],[ID]]&gt;0,zgłoszenia[[#This Row],[Lp.]]&amp;" "&amp;zgłoszenia[[#This Row],[ID]]&amp;"
"&amp;zgłoszenia[[#This Row],[Nr kance- laryjny]]&amp;"/P/15","---")</f>
        <v>577 AŁ
9321/P/15</v>
      </c>
      <c r="B58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Świeszyno; ob.Niekłonice; dz. Nr 141/1</v>
      </c>
      <c r="C580" s="44" t="str">
        <f>IF(zgłoszenia[[#This Row],[Rodzaj zgłoszenia]]&gt;0,zgłoszenia[[#This Row],[Rodzaj zgłoszenia]]," ")</f>
        <v>budowa obiektu - art. 29 ust. 1</v>
      </c>
      <c r="D580" s="64" t="e">
        <f>IF(#REF!&gt;0,#REF!&amp;";
"&amp;#REF!," ")</f>
        <v>#REF!</v>
      </c>
      <c r="E580" s="69" t="e">
        <f>IF(zgłoszenia[BOŚ Znak sprawy]&gt;0,zgłoszenia[BOŚ Znak sprawy]&amp;"
( "&amp;#REF!&amp;" "&amp;"dni )"," ")</f>
        <v>#REF!</v>
      </c>
      <c r="F580" s="82">
        <f>IF(zgłoszenia[[#This Row],[Data wpływu wniosku]]&gt;0,zgłoszenia[[#This Row],[Data wpływu wniosku]]," ")</f>
        <v>42507</v>
      </c>
      <c r="G580" s="60">
        <f>IF(zgłoszenia[[#This Row],[Data zakończenia sprawy]]&gt;0,zgłoszenia[[#This Row],[Data zakończenia sprawy]]," ")</f>
        <v>42509</v>
      </c>
      <c r="H580" s="61" t="str">
        <f>IF(zgłoszenia[[#This Row],[Sposób zakończenia]]&gt;0,zgłoszenia[[#This Row],[Sposób zakończenia]]," ")</f>
        <v>brak sprzeciwu - zgłoszenie skuteczne</v>
      </c>
      <c r="I580" s="77" t="e">
        <f>IF(#REF!&gt;0,#REF!,"---")</f>
        <v>#REF!</v>
      </c>
    </row>
    <row r="581" spans="1:9" ht="30" x14ac:dyDescent="0.25">
      <c r="A581" s="68" t="str">
        <f>IF(zgłoszenia[[#This Row],[ID]]&gt;0,zgłoszenia[[#This Row],[Lp.]]&amp;" "&amp;zgłoszenia[[#This Row],[ID]]&amp;"
"&amp;zgłoszenia[[#This Row],[Nr kance- laryjny]]&amp;"/P/15","---")</f>
        <v>578 AŁ
9192/P/15</v>
      </c>
      <c r="B58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Świeszyno; ob.Niedalino; dz. Nr 110/2</v>
      </c>
      <c r="C581" s="44" t="str">
        <f>IF(zgłoszenia[[#This Row],[Rodzaj zgłoszenia]]&gt;0,zgłoszenia[[#This Row],[Rodzaj zgłoszenia]]," ")</f>
        <v>budowa obiektu - art. 29 ust. 1</v>
      </c>
      <c r="D581" s="64" t="e">
        <f>IF(#REF!&gt;0,#REF!&amp;";
"&amp;#REF!," ")</f>
        <v>#REF!</v>
      </c>
      <c r="E581" s="69" t="e">
        <f>IF(zgłoszenia[BOŚ Znak sprawy]&gt;0,zgłoszenia[BOŚ Znak sprawy]&amp;"
( "&amp;#REF!&amp;" "&amp;"dni )"," ")</f>
        <v>#REF!</v>
      </c>
      <c r="F581" s="82">
        <f>IF(zgłoszenia[[#This Row],[Data wpływu wniosku]]&gt;0,zgłoszenia[[#This Row],[Data wpływu wniosku]]," ")</f>
        <v>42506</v>
      </c>
      <c r="G581" s="60">
        <f>IF(zgłoszenia[[#This Row],[Data zakończenia sprawy]]&gt;0,zgłoszenia[[#This Row],[Data zakończenia sprawy]]," ")</f>
        <v>42509</v>
      </c>
      <c r="H581" s="61" t="str">
        <f>IF(zgłoszenia[[#This Row],[Sposób zakończenia]]&gt;0,zgłoszenia[[#This Row],[Sposób zakończenia]]," ")</f>
        <v>brak sprzeciwu - zgłoszenie skuteczne</v>
      </c>
      <c r="I581" s="77" t="e">
        <f>IF(#REF!&gt;0,#REF!,"---")</f>
        <v>#REF!</v>
      </c>
    </row>
    <row r="582" spans="1:9" ht="30" x14ac:dyDescent="0.25">
      <c r="A582" s="68" t="str">
        <f>IF(zgłoszenia[[#This Row],[ID]]&gt;0,zgłoszenia[[#This Row],[Lp.]]&amp;" "&amp;zgłoszenia[[#This Row],[ID]]&amp;"
"&amp;zgłoszenia[[#This Row],[Nr kance- laryjny]]&amp;"/P/15","---")</f>
        <v>579 AP
9402/P/15</v>
      </c>
      <c r="B58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mieszkalnego 
gm. Mielno; ob.Mielenko; dz. Nr 85/9</v>
      </c>
      <c r="C582" s="44" t="str">
        <f>IF(zgłoszenia[[#This Row],[Rodzaj zgłoszenia]]&gt;0,zgłoszenia[[#This Row],[Rodzaj zgłoszenia]]," ")</f>
        <v>jednorodzinne art.29 ust.1 pkt 1a</v>
      </c>
      <c r="D582" s="64" t="e">
        <f>IF(#REF!&gt;0,#REF!&amp;";
"&amp;#REF!," ")</f>
        <v>#REF!</v>
      </c>
      <c r="E582" s="69" t="e">
        <f>IF(zgłoszenia[BOŚ Znak sprawy]&gt;0,zgłoszenia[BOŚ Znak sprawy]&amp;"
( "&amp;#REF!&amp;" "&amp;"dni )"," ")</f>
        <v>#REF!</v>
      </c>
      <c r="F582" s="82">
        <f>IF(zgłoszenia[[#This Row],[Data wpływu wniosku]]&gt;0,zgłoszenia[[#This Row],[Data wpływu wniosku]]," ")</f>
        <v>42508</v>
      </c>
      <c r="G582" s="60">
        <f>IF(zgłoszenia[[#This Row],[Data zakończenia sprawy]]&gt;0,zgłoszenia[[#This Row],[Data zakończenia sprawy]]," ")</f>
        <v>42538</v>
      </c>
      <c r="H582" s="61" t="str">
        <f>IF(zgłoszenia[[#This Row],[Sposób zakończenia]]&gt;0,zgłoszenia[[#This Row],[Sposób zakończenia]]," ")</f>
        <v>brak sprzeciwu - zgłoszenie skuteczne</v>
      </c>
      <c r="I582" s="77" t="e">
        <f>IF(#REF!&gt;0,#REF!,"---")</f>
        <v>#REF!</v>
      </c>
    </row>
    <row r="583" spans="1:9" ht="45" x14ac:dyDescent="0.25">
      <c r="A583" s="68" t="str">
        <f>IF(zgłoszenia[[#This Row],[ID]]&gt;0,zgłoszenia[[#This Row],[Lp.]]&amp;" "&amp;zgłoszenia[[#This Row],[ID]]&amp;"
"&amp;zgłoszenia[[#This Row],[Nr kance- laryjny]]&amp;"/P/15","---")</f>
        <v>580 AP
9409/P/15</v>
      </c>
      <c r="B58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tymczasowe budynki rekreacji indywidualnej 
gm. Mielno; ob.Gąski; dz. Nr 142/6</v>
      </c>
      <c r="C583" s="44" t="str">
        <f>IF(zgłoszenia[[#This Row],[Rodzaj zgłoszenia]]&gt;0,zgłoszenia[[#This Row],[Rodzaj zgłoszenia]]," ")</f>
        <v>tymczasowy obiekt - art. 29 ust. 1, pkt 12</v>
      </c>
      <c r="D583" s="64" t="e">
        <f>IF(#REF!&gt;0,#REF!&amp;";
"&amp;#REF!," ")</f>
        <v>#REF!</v>
      </c>
      <c r="E583" s="69" t="e">
        <f>IF(zgłoszenia[BOŚ Znak sprawy]&gt;0,zgłoszenia[BOŚ Znak sprawy]&amp;"
( "&amp;#REF!&amp;" "&amp;"dni )"," ")</f>
        <v>#REF!</v>
      </c>
      <c r="F583" s="82">
        <f>IF(zgłoszenia[[#This Row],[Data wpływu wniosku]]&gt;0,zgłoszenia[[#This Row],[Data wpływu wniosku]]," ")</f>
        <v>42508</v>
      </c>
      <c r="G583" s="60">
        <f>IF(zgłoszenia[[#This Row],[Data zakończenia sprawy]]&gt;0,zgłoszenia[[#This Row],[Data zakończenia sprawy]]," ")</f>
        <v>42536</v>
      </c>
      <c r="H583" s="61" t="str">
        <f>IF(zgłoszenia[[#This Row],[Sposób zakończenia]]&gt;0,zgłoszenia[[#This Row],[Sposób zakończenia]]," ")</f>
        <v>decyzja umorzenie</v>
      </c>
      <c r="I583" s="77" t="e">
        <f>IF(#REF!&gt;0,#REF!,"---")</f>
        <v>#REF!</v>
      </c>
    </row>
    <row r="584" spans="1:9" ht="60" x14ac:dyDescent="0.25">
      <c r="A584" s="68" t="str">
        <f>IF(zgłoszenia[[#This Row],[ID]]&gt;0,zgłoszenia[[#This Row],[Lp.]]&amp;" "&amp;zgłoszenia[[#This Row],[ID]]&amp;"
"&amp;zgłoszenia[[#This Row],[Nr kance- laryjny]]&amp;"/P/15","---")</f>
        <v>581 MS
9392/P/15</v>
      </c>
      <c r="B58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indywidualnej, budynek gospodarczy 
gm. Będzino; ob.Łasin Koszaliński; dz. Nr 14/29</v>
      </c>
      <c r="C584" s="44" t="str">
        <f>IF(zgłoszenia[[#This Row],[Rodzaj zgłoszenia]]&gt;0,zgłoszenia[[#This Row],[Rodzaj zgłoszenia]]," ")</f>
        <v>budowa obiektu - art. 29 ust. 1</v>
      </c>
      <c r="D584" s="64" t="e">
        <f>IF(#REF!&gt;0,#REF!&amp;";
"&amp;#REF!," ")</f>
        <v>#REF!</v>
      </c>
      <c r="E584" s="69" t="e">
        <f>IF(zgłoszenia[BOŚ Znak sprawy]&gt;0,zgłoszenia[BOŚ Znak sprawy]&amp;"
( "&amp;#REF!&amp;" "&amp;"dni )"," ")</f>
        <v>#REF!</v>
      </c>
      <c r="F584" s="82">
        <f>IF(zgłoszenia[[#This Row],[Data wpływu wniosku]]&gt;0,zgłoszenia[[#This Row],[Data wpływu wniosku]]," ")</f>
        <v>42508</v>
      </c>
      <c r="G584" s="60">
        <f>IF(zgłoszenia[[#This Row],[Data zakończenia sprawy]]&gt;0,zgłoszenia[[#This Row],[Data zakończenia sprawy]]," ")</f>
        <v>42537</v>
      </c>
      <c r="H584" s="61" t="str">
        <f>IF(zgłoszenia[[#This Row],[Sposób zakończenia]]&gt;0,zgłoszenia[[#This Row],[Sposób zakończenia]]," ")</f>
        <v>brak sprzeciwu - zgłoszenie skuteczne</v>
      </c>
      <c r="I584" s="77" t="e">
        <f>IF(#REF!&gt;0,#REF!,"---")</f>
        <v>#REF!</v>
      </c>
    </row>
    <row r="585" spans="1:9" ht="30" x14ac:dyDescent="0.25">
      <c r="A585" s="68" t="str">
        <f>IF(zgłoszenia[[#This Row],[ID]]&gt;0,zgłoszenia[[#This Row],[Lp.]]&amp;" "&amp;zgłoszenia[[#This Row],[ID]]&amp;"
"&amp;zgłoszenia[[#This Row],[Nr kance- laryjny]]&amp;"/P/15","---")</f>
        <v>582 AP
9306/P/15</v>
      </c>
      <c r="B58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budynki rekreacji indywidualnej 4 szt. 
gm. Mielno; ob.Mielenko; dz. Nr 324</v>
      </c>
      <c r="C585" s="44" t="str">
        <f>IF(zgłoszenia[[#This Row],[Rodzaj zgłoszenia]]&gt;0,zgłoszenia[[#This Row],[Rodzaj zgłoszenia]]," ")</f>
        <v>budowa obiektu - art. 29 ust. 1</v>
      </c>
      <c r="D585" s="64" t="e">
        <f>IF(#REF!&gt;0,#REF!&amp;";
"&amp;#REF!," ")</f>
        <v>#REF!</v>
      </c>
      <c r="E585" s="69" t="e">
        <f>IF(zgłoszenia[BOŚ Znak sprawy]&gt;0,zgłoszenia[BOŚ Znak sprawy]&amp;"
( "&amp;#REF!&amp;" "&amp;"dni )"," ")</f>
        <v>#REF!</v>
      </c>
      <c r="F585" s="82">
        <f>IF(zgłoszenia[[#This Row],[Data wpływu wniosku]]&gt;0,zgłoszenia[[#This Row],[Data wpływu wniosku]]," ")</f>
        <v>42508</v>
      </c>
      <c r="G585" s="60">
        <f>IF(zgłoszenia[[#This Row],[Data zakończenia sprawy]]&gt;0,zgłoszenia[[#This Row],[Data zakończenia sprawy]]," ")</f>
        <v>42524</v>
      </c>
      <c r="H585" s="61" t="str">
        <f>IF(zgłoszenia[[#This Row],[Sposób zakończenia]]&gt;0,zgłoszenia[[#This Row],[Sposób zakończenia]]," ")</f>
        <v>brak sprzeciwu - zgłoszenie skuteczne</v>
      </c>
      <c r="I585" s="77" t="e">
        <f>IF(#REF!&gt;0,#REF!,"---")</f>
        <v>#REF!</v>
      </c>
    </row>
    <row r="586" spans="1:9" ht="60" x14ac:dyDescent="0.25">
      <c r="A586" s="68" t="str">
        <f>IF(zgłoszenia[[#This Row],[ID]]&gt;0,zgłoszenia[[#This Row],[Lp.]]&amp;" "&amp;zgłoszenia[[#This Row],[ID]]&amp;"
"&amp;zgłoszenia[[#This Row],[Nr kance- laryjny]]&amp;"/P/15","---")</f>
        <v>583 SR
9391/P/15</v>
      </c>
      <c r="B58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i kanalizacji sanitarnej 
gm. Manowo; ob.Manowo; dz. Nr 207, 208/10</v>
      </c>
      <c r="C586" s="44" t="str">
        <f>IF(zgłoszenia[[#This Row],[Rodzaj zgłoszenia]]&gt;0,zgłoszenia[[#This Row],[Rodzaj zgłoszenia]]," ")</f>
        <v>budowa obiektu - art. 29 ust. 1</v>
      </c>
      <c r="D586" s="64" t="e">
        <f>IF(#REF!&gt;0,#REF!&amp;";
"&amp;#REF!," ")</f>
        <v>#REF!</v>
      </c>
      <c r="E586" s="69" t="e">
        <f>IF(zgłoszenia[BOŚ Znak sprawy]&gt;0,zgłoszenia[BOŚ Znak sprawy]&amp;"
( "&amp;#REF!&amp;" "&amp;"dni )"," ")</f>
        <v>#REF!</v>
      </c>
      <c r="F586" s="82">
        <f>IF(zgłoszenia[[#This Row],[Data wpływu wniosku]]&gt;0,zgłoszenia[[#This Row],[Data wpływu wniosku]]," ")</f>
        <v>42508</v>
      </c>
      <c r="G586" s="60">
        <f>IF(zgłoszenia[[#This Row],[Data zakończenia sprawy]]&gt;0,zgłoszenia[[#This Row],[Data zakończenia sprawy]]," ")</f>
        <v>42521</v>
      </c>
      <c r="H586" s="61" t="str">
        <f>IF(zgłoszenia[[#This Row],[Sposób zakończenia]]&gt;0,zgłoszenia[[#This Row],[Sposób zakończenia]]," ")</f>
        <v>brak sprzeciwu - zgłoszenie skuteczne</v>
      </c>
      <c r="I586" s="77" t="e">
        <f>IF(#REF!&gt;0,#REF!,"---")</f>
        <v>#REF!</v>
      </c>
    </row>
    <row r="587" spans="1:9" ht="45" x14ac:dyDescent="0.25">
      <c r="A587" s="68" t="str">
        <f>IF(zgłoszenia[[#This Row],[ID]]&gt;0,zgłoszenia[[#This Row],[Lp.]]&amp;" "&amp;zgłoszenia[[#This Row],[ID]]&amp;"
"&amp;zgłoszenia[[#This Row],[Nr kance- laryjny]]&amp;"/P/15","---")</f>
        <v>584 ŁD
9377/P/15</v>
      </c>
      <c r="B58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Altana 
gm. Biesiekierz; ob.Gniazdowo; dz. Nr 102/10</v>
      </c>
      <c r="C587" s="44" t="str">
        <f>IF(zgłoszenia[[#This Row],[Rodzaj zgłoszenia]]&gt;0,zgłoszenia[[#This Row],[Rodzaj zgłoszenia]]," ")</f>
        <v>budowa obiektu - art. 29 ust. 1</v>
      </c>
      <c r="D587" s="64" t="e">
        <f>IF(#REF!&gt;0,#REF!&amp;";
"&amp;#REF!," ")</f>
        <v>#REF!</v>
      </c>
      <c r="E587" s="69" t="e">
        <f>IF(zgłoszenia[BOŚ Znak sprawy]&gt;0,zgłoszenia[BOŚ Znak sprawy]&amp;"
( "&amp;#REF!&amp;" "&amp;"dni )"," ")</f>
        <v>#REF!</v>
      </c>
      <c r="F587" s="82">
        <f>IF(zgłoszenia[[#This Row],[Data wpływu wniosku]]&gt;0,zgłoszenia[[#This Row],[Data wpływu wniosku]]," ")</f>
        <v>42508</v>
      </c>
      <c r="G587" s="60">
        <f>IF(zgłoszenia[[#This Row],[Data zakończenia sprawy]]&gt;0,zgłoszenia[[#This Row],[Data zakończenia sprawy]]," ")</f>
        <v>42536</v>
      </c>
      <c r="H587" s="61" t="str">
        <f>IF(zgłoszenia[[#This Row],[Sposób zakończenia]]&gt;0,zgłoszenia[[#This Row],[Sposób zakończenia]]," ")</f>
        <v>brak sprzeciwu - zgłoszenie skuteczne</v>
      </c>
      <c r="I587" s="77" t="e">
        <f>IF(#REF!&gt;0,#REF!,"---")</f>
        <v>#REF!</v>
      </c>
    </row>
    <row r="588" spans="1:9" ht="45" x14ac:dyDescent="0.25">
      <c r="A588" s="68" t="str">
        <f>IF(zgłoszenia[[#This Row],[ID]]&gt;0,zgłoszenia[[#This Row],[Lp.]]&amp;" "&amp;zgłoszenia[[#This Row],[ID]]&amp;"
"&amp;zgłoszenia[[#This Row],[Nr kance- laryjny]]&amp;"/P/15","---")</f>
        <v>585 AŁ
9379/P/15</v>
      </c>
      <c r="B58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obiektu garażowo-gospodarczego 
gm. Świeszyno; ob.Konikowo; dz. Nr 91/24</v>
      </c>
      <c r="C588" s="44" t="str">
        <f>IF(zgłoszenia[[#This Row],[Rodzaj zgłoszenia]]&gt;0,zgłoszenia[[#This Row],[Rodzaj zgłoszenia]]," ")</f>
        <v>budowa obiektu - art. 29 ust. 1</v>
      </c>
      <c r="D588" s="64" t="e">
        <f>IF(#REF!&gt;0,#REF!&amp;";
"&amp;#REF!," ")</f>
        <v>#REF!</v>
      </c>
      <c r="E588" s="69" t="e">
        <f>IF(zgłoszenia[BOŚ Znak sprawy]&gt;0,zgłoszenia[BOŚ Znak sprawy]&amp;"
( "&amp;#REF!&amp;" "&amp;"dni )"," ")</f>
        <v>#REF!</v>
      </c>
      <c r="F588" s="82">
        <f>IF(zgłoszenia[[#This Row],[Data wpływu wniosku]]&gt;0,zgłoszenia[[#This Row],[Data wpływu wniosku]]," ")</f>
        <v>42508</v>
      </c>
      <c r="G588" s="60">
        <f>IF(zgłoszenia[[#This Row],[Data zakończenia sprawy]]&gt;0,zgłoszenia[[#This Row],[Data zakończenia sprawy]]," ")</f>
        <v>42537</v>
      </c>
      <c r="H588" s="61" t="str">
        <f>IF(zgłoszenia[[#This Row],[Sposób zakończenia]]&gt;0,zgłoszenia[[#This Row],[Sposób zakończenia]]," ")</f>
        <v>brak sprzeciwu - zgłoszenie skuteczne</v>
      </c>
      <c r="I588" s="77" t="e">
        <f>IF(#REF!&gt;0,#REF!,"---")</f>
        <v>#REF!</v>
      </c>
    </row>
    <row r="589" spans="1:9" ht="45" x14ac:dyDescent="0.25">
      <c r="A589" s="68" t="str">
        <f>IF(zgłoszenia[[#This Row],[ID]]&gt;0,zgłoszenia[[#This Row],[Lp.]]&amp;" "&amp;zgłoszenia[[#This Row],[ID]]&amp;"
"&amp;zgłoszenia[[#This Row],[Nr kance- laryjny]]&amp;"/P/15","---")</f>
        <v>586 SR
9397/P/15</v>
      </c>
      <c r="B58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indyw. I budynek gospodarczy 
gm. Mielno; ob.Gąski; dz. Nr 111/45</v>
      </c>
      <c r="C589" s="44" t="str">
        <f>IF(zgłoszenia[[#This Row],[Rodzaj zgłoszenia]]&gt;0,zgłoszenia[[#This Row],[Rodzaj zgłoszenia]]," ")</f>
        <v>budowa obiektu - art. 29 ust. 1</v>
      </c>
      <c r="D589" s="64" t="e">
        <f>IF(#REF!&gt;0,#REF!&amp;";
"&amp;#REF!," ")</f>
        <v>#REF!</v>
      </c>
      <c r="E589" s="69" t="e">
        <f>IF(zgłoszenia[BOŚ Znak sprawy]&gt;0,zgłoszenia[BOŚ Znak sprawy]&amp;"
( "&amp;#REF!&amp;" "&amp;"dni )"," ")</f>
        <v>#REF!</v>
      </c>
      <c r="F589" s="82">
        <f>IF(zgłoszenia[[#This Row],[Data wpływu wniosku]]&gt;0,zgłoszenia[[#This Row],[Data wpływu wniosku]]," ")</f>
        <v>42508</v>
      </c>
      <c r="G589" s="60">
        <f>IF(zgłoszenia[[#This Row],[Data zakończenia sprawy]]&gt;0,zgłoszenia[[#This Row],[Data zakończenia sprawy]]," ")</f>
        <v>42527</v>
      </c>
      <c r="H589" s="61" t="str">
        <f>IF(zgłoszenia[[#This Row],[Sposób zakończenia]]&gt;0,zgłoszenia[[#This Row],[Sposób zakończenia]]," ")</f>
        <v>brak sprzeciwu - zgłoszenie skuteczne</v>
      </c>
      <c r="I589" s="77" t="e">
        <f>IF(#REF!&gt;0,#REF!,"---")</f>
        <v>#REF!</v>
      </c>
    </row>
    <row r="590" spans="1:9" ht="45" x14ac:dyDescent="0.25">
      <c r="A590" s="68" t="str">
        <f>IF(zgłoszenia[[#This Row],[ID]]&gt;0,zgłoszenia[[#This Row],[Lp.]]&amp;" "&amp;zgłoszenia[[#This Row],[ID]]&amp;"
"&amp;zgłoszenia[[#This Row],[Nr kance- laryjny]]&amp;"/P/15","---")</f>
        <v>587 ŁD
9398/P/15</v>
      </c>
      <c r="B59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kablowej 0,4 kV 
gm. Biesiekierz; ob.Gniazdowo; dz. Nr 11,59/9,61/1,136/2,136/3,136/7</v>
      </c>
      <c r="C590" s="44" t="str">
        <f>IF(zgłoszenia[[#This Row],[Rodzaj zgłoszenia]]&gt;0,zgłoszenia[[#This Row],[Rodzaj zgłoszenia]]," ")</f>
        <v>sieci art.29 ust.1 pkt 19a</v>
      </c>
      <c r="D590" s="64" t="e">
        <f>IF(#REF!&gt;0,#REF!&amp;";
"&amp;#REF!," ")</f>
        <v>#REF!</v>
      </c>
      <c r="E590" s="69" t="e">
        <f>IF(zgłoszenia[BOŚ Znak sprawy]&gt;0,zgłoszenia[BOŚ Znak sprawy]&amp;"
( "&amp;#REF!&amp;" "&amp;"dni )"," ")</f>
        <v>#REF!</v>
      </c>
      <c r="F590" s="82">
        <f>IF(zgłoszenia[[#This Row],[Data wpływu wniosku]]&gt;0,zgłoszenia[[#This Row],[Data wpływu wniosku]]," ")</f>
        <v>42508</v>
      </c>
      <c r="G590" s="60">
        <f>IF(zgłoszenia[[#This Row],[Data zakończenia sprawy]]&gt;0,zgłoszenia[[#This Row],[Data zakończenia sprawy]]," ")</f>
        <v>42535</v>
      </c>
      <c r="H590" s="61" t="str">
        <f>IF(zgłoszenia[[#This Row],[Sposób zakończenia]]&gt;0,zgłoszenia[[#This Row],[Sposób zakończenia]]," ")</f>
        <v>brak sprzeciwu - zgłoszenie skuteczne</v>
      </c>
      <c r="I590" s="77" t="e">
        <f>IF(#REF!&gt;0,#REF!,"---")</f>
        <v>#REF!</v>
      </c>
    </row>
    <row r="591" spans="1:9" ht="45" x14ac:dyDescent="0.25">
      <c r="A591" s="68" t="str">
        <f>IF(zgłoszenia[[#This Row],[ID]]&gt;0,zgłoszenia[[#This Row],[Lp.]]&amp;" "&amp;zgłoszenia[[#This Row],[ID]]&amp;"
"&amp;zgłoszenia[[#This Row],[Nr kance- laryjny]]&amp;"/P/15","---")</f>
        <v>588 MS
9311/P/15</v>
      </c>
      <c r="B59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 mieszkalnego jednorodzinnego 
gm. Będzino; ob.Tymień; dz. Nr 196/4</v>
      </c>
      <c r="C591" s="44" t="str">
        <f>IF(zgłoszenia[[#This Row],[Rodzaj zgłoszenia]]&gt;0,zgłoszenia[[#This Row],[Rodzaj zgłoszenia]]," ")</f>
        <v>jednorodzinne art.29 ust.1 pkt 1a</v>
      </c>
      <c r="D591" s="64" t="e">
        <f>IF(#REF!&gt;0,#REF!&amp;";
"&amp;#REF!," ")</f>
        <v>#REF!</v>
      </c>
      <c r="E591" s="69" t="e">
        <f>IF(zgłoszenia[BOŚ Znak sprawy]&gt;0,zgłoszenia[BOŚ Znak sprawy]&amp;"
( "&amp;#REF!&amp;" "&amp;"dni )"," ")</f>
        <v>#REF!</v>
      </c>
      <c r="F591" s="82">
        <f>IF(zgłoszenia[[#This Row],[Data wpływu wniosku]]&gt;0,zgłoszenia[[#This Row],[Data wpływu wniosku]]," ")</f>
        <v>42508</v>
      </c>
      <c r="G591" s="60">
        <f>IF(zgłoszenia[[#This Row],[Data zakończenia sprawy]]&gt;0,zgłoszenia[[#This Row],[Data zakończenia sprawy]]," ")</f>
        <v>42531</v>
      </c>
      <c r="H591" s="61" t="str">
        <f>IF(zgłoszenia[[#This Row],[Sposób zakończenia]]&gt;0,zgłoszenia[[#This Row],[Sposób zakończenia]]," ")</f>
        <v>decyzja umorzenie</v>
      </c>
      <c r="I591" s="77" t="e">
        <f>IF(#REF!&gt;0,#REF!,"---")</f>
        <v>#REF!</v>
      </c>
    </row>
    <row r="592" spans="1:9" ht="30" x14ac:dyDescent="0.25">
      <c r="A592" s="68" t="str">
        <f>IF(zgłoszenia[[#This Row],[ID]]&gt;0,zgłoszenia[[#This Row],[Lp.]]&amp;" "&amp;zgłoszenia[[#This Row],[ID]]&amp;"
"&amp;zgłoszenia[[#This Row],[Nr kance- laryjny]]&amp;"/P/15","---")</f>
        <v>589 SR
9506/P/15</v>
      </c>
      <c r="B59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elewacji budynku  
gm. Manowo; ob.Rosnowo; dz. Nr 226/41</v>
      </c>
      <c r="C592" s="44" t="str">
        <f>IF(zgłoszenia[[#This Row],[Rodzaj zgłoszenia]]&gt;0,zgłoszenia[[#This Row],[Rodzaj zgłoszenia]]," ")</f>
        <v>budowa obiektu - art. 29 ust. 1</v>
      </c>
      <c r="D592" s="64" t="e">
        <f>IF(#REF!&gt;0,#REF!&amp;";
"&amp;#REF!," ")</f>
        <v>#REF!</v>
      </c>
      <c r="E592" s="69" t="e">
        <f>IF(zgłoszenia[BOŚ Znak sprawy]&gt;0,zgłoszenia[BOŚ Znak sprawy]&amp;"
( "&amp;#REF!&amp;" "&amp;"dni )"," ")</f>
        <v>#REF!</v>
      </c>
      <c r="F592" s="82">
        <f>IF(zgłoszenia[[#This Row],[Data wpływu wniosku]]&gt;0,zgłoszenia[[#This Row],[Data wpływu wniosku]]," ")</f>
        <v>42509</v>
      </c>
      <c r="G592" s="60">
        <f>IF(zgłoszenia[[#This Row],[Data zakończenia sprawy]]&gt;0,zgłoszenia[[#This Row],[Data zakończenia sprawy]]," ")</f>
        <v>42535</v>
      </c>
      <c r="H592" s="61" t="str">
        <f>IF(zgłoszenia[[#This Row],[Sposób zakończenia]]&gt;0,zgłoszenia[[#This Row],[Sposób zakończenia]]," ")</f>
        <v>brak sprzeciwu - zgłoszenie skuteczne</v>
      </c>
      <c r="I592" s="77" t="e">
        <f>IF(#REF!&gt;0,#REF!,"---")</f>
        <v>#REF!</v>
      </c>
    </row>
    <row r="593" spans="1:9" ht="45" x14ac:dyDescent="0.25">
      <c r="A593" s="68" t="str">
        <f>IF(zgłoszenia[[#This Row],[ID]]&gt;0,zgłoszenia[[#This Row],[Lp.]]&amp;" "&amp;zgłoszenia[[#This Row],[ID]]&amp;"
"&amp;zgłoszenia[[#This Row],[Nr kance- laryjny]]&amp;"/P/15","---")</f>
        <v>590 SR
9511/P/15</v>
      </c>
      <c r="B59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ustawienie kiosku gastronomicznego 
gm. Mielno; ob.Mielenko; dz. Nr 38/1</v>
      </c>
      <c r="C593" s="44" t="str">
        <f>IF(zgłoszenia[[#This Row],[Rodzaj zgłoszenia]]&gt;0,zgłoszenia[[#This Row],[Rodzaj zgłoszenia]]," ")</f>
        <v>tymczasowy obiekt - art. 29 ust. 1, pkt 12</v>
      </c>
      <c r="D593" s="64" t="e">
        <f>IF(#REF!&gt;0,#REF!&amp;";
"&amp;#REF!," ")</f>
        <v>#REF!</v>
      </c>
      <c r="E593" s="69" t="e">
        <f>IF(zgłoszenia[BOŚ Znak sprawy]&gt;0,zgłoszenia[BOŚ Znak sprawy]&amp;"
( "&amp;#REF!&amp;" "&amp;"dni )"," ")</f>
        <v>#REF!</v>
      </c>
      <c r="F593" s="82">
        <f>IF(zgłoszenia[[#This Row],[Data wpływu wniosku]]&gt;0,zgłoszenia[[#This Row],[Data wpływu wniosku]]," ")</f>
        <v>42509</v>
      </c>
      <c r="G593" s="60">
        <f>IF(zgłoszenia[[#This Row],[Data zakończenia sprawy]]&gt;0,zgłoszenia[[#This Row],[Data zakończenia sprawy]]," ")</f>
        <v>42543</v>
      </c>
      <c r="H593" s="61" t="str">
        <f>IF(zgłoszenia[[#This Row],[Sposób zakończenia]]&gt;0,zgłoszenia[[#This Row],[Sposób zakończenia]]," ")</f>
        <v>decyzja sprzeciwu</v>
      </c>
      <c r="I593" s="77" t="e">
        <f>IF(#REF!&gt;0,#REF!,"---")</f>
        <v>#REF!</v>
      </c>
    </row>
    <row r="594" spans="1:9" ht="30" x14ac:dyDescent="0.25">
      <c r="A594" s="68" t="str">
        <f>IF(zgłoszenia[[#This Row],[ID]]&gt;0,zgłoszenia[[#This Row],[Lp.]]&amp;" "&amp;zgłoszenia[[#This Row],[ID]]&amp;"
"&amp;zgłoszenia[[#This Row],[Nr kance- laryjny]]&amp;"/P/15","---")</f>
        <v>591 SR
9516/P/15</v>
      </c>
      <c r="B59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cztery budynki rekreacji indywidualnej 
gm. Mielno; ob.Sarbinowo; dz. Nr 322/13</v>
      </c>
      <c r="C594" s="44" t="str">
        <f>IF(zgłoszenia[[#This Row],[Rodzaj zgłoszenia]]&gt;0,zgłoszenia[[#This Row],[Rodzaj zgłoszenia]]," ")</f>
        <v>budowa obiektu - art. 29 ust. 1</v>
      </c>
      <c r="D594" s="64" t="e">
        <f>IF(#REF!&gt;0,#REF!&amp;";
"&amp;#REF!," ")</f>
        <v>#REF!</v>
      </c>
      <c r="E594" s="69" t="e">
        <f>IF(zgłoszenia[BOŚ Znak sprawy]&gt;0,zgłoszenia[BOŚ Znak sprawy]&amp;"
( "&amp;#REF!&amp;" "&amp;"dni )"," ")</f>
        <v>#REF!</v>
      </c>
      <c r="F594" s="82">
        <f>IF(zgłoszenia[[#This Row],[Data wpływu wniosku]]&gt;0,zgłoszenia[[#This Row],[Data wpływu wniosku]]," ")</f>
        <v>42509</v>
      </c>
      <c r="G594" s="60">
        <f>IF(zgłoszenia[[#This Row],[Data zakończenia sprawy]]&gt;0,zgłoszenia[[#This Row],[Data zakończenia sprawy]]," ")</f>
        <v>42522</v>
      </c>
      <c r="H594" s="61" t="str">
        <f>IF(zgłoszenia[[#This Row],[Sposób zakończenia]]&gt;0,zgłoszenia[[#This Row],[Sposób zakończenia]]," ")</f>
        <v>brak sprzeciwu - zgłoszenie skuteczne</v>
      </c>
      <c r="I594" s="77" t="e">
        <f>IF(#REF!&gt;0,#REF!,"---")</f>
        <v>#REF!</v>
      </c>
    </row>
    <row r="595" spans="1:9" ht="45" x14ac:dyDescent="0.25">
      <c r="A595" s="68" t="str">
        <f>IF(zgłoszenia[[#This Row],[ID]]&gt;0,zgłoszenia[[#This Row],[Lp.]]&amp;" "&amp;zgłoszenia[[#This Row],[ID]]&amp;"
"&amp;zgłoszenia[[#This Row],[Nr kance- laryjny]]&amp;"/P/15","---")</f>
        <v>592 SR
9502/P/15</v>
      </c>
      <c r="B59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 
gm. Mielno; ob.Mielno; dz. Nr 920/3</v>
      </c>
      <c r="C595" s="44" t="str">
        <f>IF(zgłoszenia[[#This Row],[Rodzaj zgłoszenia]]&gt;0,zgłoszenia[[#This Row],[Rodzaj zgłoszenia]]," ")</f>
        <v>tymczasowy obiekt - art. 29 ust. 1, pkt 12</v>
      </c>
      <c r="D595" s="64" t="e">
        <f>IF(#REF!&gt;0,#REF!&amp;";
"&amp;#REF!," ")</f>
        <v>#REF!</v>
      </c>
      <c r="E595" s="69" t="e">
        <f>IF(zgłoszenia[BOŚ Znak sprawy]&gt;0,zgłoszenia[BOŚ Znak sprawy]&amp;"
( "&amp;#REF!&amp;" "&amp;"dni )"," ")</f>
        <v>#REF!</v>
      </c>
      <c r="F595" s="82">
        <f>IF(zgłoszenia[[#This Row],[Data wpływu wniosku]]&gt;0,zgłoszenia[[#This Row],[Data wpływu wniosku]]," ")</f>
        <v>42509</v>
      </c>
      <c r="G595" s="60">
        <f>IF(zgłoszenia[[#This Row],[Data zakończenia sprawy]]&gt;0,zgłoszenia[[#This Row],[Data zakończenia sprawy]]," ")</f>
        <v>42545</v>
      </c>
      <c r="H595" s="61" t="str">
        <f>IF(zgłoszenia[[#This Row],[Sposób zakończenia]]&gt;0,zgłoszenia[[#This Row],[Sposób zakończenia]]," ")</f>
        <v>decyzja sprzeciwu</v>
      </c>
      <c r="I595" s="77" t="e">
        <f>IF(#REF!&gt;0,#REF!,"---")</f>
        <v>#REF!</v>
      </c>
    </row>
    <row r="596" spans="1:9" ht="30" x14ac:dyDescent="0.25">
      <c r="A596" s="68" t="str">
        <f>IF(zgłoszenia[[#This Row],[ID]]&gt;0,zgłoszenia[[#This Row],[Lp.]]&amp;" "&amp;zgłoszenia[[#This Row],[ID]]&amp;"
"&amp;zgłoszenia[[#This Row],[Nr kance- laryjny]]&amp;"/P/15","---")</f>
        <v>593 SR
9633/P/15</v>
      </c>
      <c r="B59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w m. Jacinki 
gm. Polanów; ob.Jacinki; dz. Nr 74/5</v>
      </c>
      <c r="C596" s="44" t="str">
        <f>IF(zgłoszenia[[#This Row],[Rodzaj zgłoszenia]]&gt;0,zgłoszenia[[#This Row],[Rodzaj zgłoszenia]]," ")</f>
        <v>budowa obiektu - art. 29 ust. 1</v>
      </c>
      <c r="D596" s="64" t="e">
        <f>IF(#REF!&gt;0,#REF!&amp;";
"&amp;#REF!," ")</f>
        <v>#REF!</v>
      </c>
      <c r="E596" s="69" t="e">
        <f>IF(zgłoszenia[BOŚ Znak sprawy]&gt;0,zgłoszenia[BOŚ Znak sprawy]&amp;"
( "&amp;#REF!&amp;" "&amp;"dni )"," ")</f>
        <v>#REF!</v>
      </c>
      <c r="F596" s="82">
        <f>IF(zgłoszenia[[#This Row],[Data wpływu wniosku]]&gt;0,zgłoszenia[[#This Row],[Data wpływu wniosku]]," ")</f>
        <v>42510</v>
      </c>
      <c r="G596" s="60">
        <f>IF(zgłoszenia[[#This Row],[Data zakończenia sprawy]]&gt;0,zgłoszenia[[#This Row],[Data zakończenia sprawy]]," ")</f>
        <v>42524</v>
      </c>
      <c r="H596" s="61" t="str">
        <f>IF(zgłoszenia[[#This Row],[Sposób zakończenia]]&gt;0,zgłoszenia[[#This Row],[Sposób zakończenia]]," ")</f>
        <v>brak sprzeciwu - zgłoszenie skuteczne</v>
      </c>
      <c r="I596" s="77" t="e">
        <f>IF(#REF!&gt;0,#REF!,"---")</f>
        <v>#REF!</v>
      </c>
    </row>
    <row r="597" spans="1:9" ht="45" x14ac:dyDescent="0.25">
      <c r="A597" s="68" t="str">
        <f>IF(zgłoszenia[[#This Row],[ID]]&gt;0,zgłoszenia[[#This Row],[Lp.]]&amp;" "&amp;zgłoszenia[[#This Row],[ID]]&amp;"
"&amp;zgłoszenia[[#This Row],[Nr kance- laryjny]]&amp;"/P/15","---")</f>
        <v>594 AP
9637/P/15</v>
      </c>
      <c r="B59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spos. Użytkowania budynku gospodarczego na sklep przemysłowy 
gm. Mielno; ob.Mielenko; dz. Nr 40/6</v>
      </c>
      <c r="C597" s="44" t="str">
        <f>IF(zgłoszenia[[#This Row],[Rodzaj zgłoszenia]]&gt;0,zgłoszenia[[#This Row],[Rodzaj zgłoszenia]]," ")</f>
        <v>zmiana sposobu użytkowania - atr. 71</v>
      </c>
      <c r="D597" s="64" t="e">
        <f>IF(#REF!&gt;0,#REF!&amp;";
"&amp;#REF!," ")</f>
        <v>#REF!</v>
      </c>
      <c r="E597" s="69" t="e">
        <f>IF(zgłoszenia[BOŚ Znak sprawy]&gt;0,zgłoszenia[BOŚ Znak sprawy]&amp;"
( "&amp;#REF!&amp;" "&amp;"dni )"," ")</f>
        <v>#REF!</v>
      </c>
      <c r="F597" s="82">
        <f>IF(zgłoszenia[[#This Row],[Data wpływu wniosku]]&gt;0,zgłoszenia[[#This Row],[Data wpływu wniosku]]," ")</f>
        <v>42510</v>
      </c>
      <c r="G597" s="60">
        <f>IF(zgłoszenia[[#This Row],[Data zakończenia sprawy]]&gt;0,zgłoszenia[[#This Row],[Data zakończenia sprawy]]," ")</f>
        <v>42544</v>
      </c>
      <c r="H597" s="61" t="str">
        <f>IF(zgłoszenia[[#This Row],[Sposób zakończenia]]&gt;0,zgłoszenia[[#This Row],[Sposób zakończenia]]," ")</f>
        <v>brak sprzeciwu - zgłoszenie skuteczne</v>
      </c>
      <c r="I597" s="77" t="e">
        <f>IF(#REF!&gt;0,#REF!,"---")</f>
        <v>#REF!</v>
      </c>
    </row>
    <row r="598" spans="1:9" ht="45" x14ac:dyDescent="0.25">
      <c r="A598" s="68" t="str">
        <f>IF(zgłoszenia[[#This Row],[ID]]&gt;0,zgłoszenia[[#This Row],[Lp.]]&amp;" "&amp;zgłoszenia[[#This Row],[ID]]&amp;"
"&amp;zgłoszenia[[#This Row],[Nr kance- laryjny]]&amp;"/P/15","---")</f>
        <v>595 SR
9642/P/15</v>
      </c>
      <c r="B59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tymczasowy-wiata 
gm. Mielno; ob.Mielno; dz. Nr 404/7</v>
      </c>
      <c r="C598" s="44" t="str">
        <f>IF(zgłoszenia[[#This Row],[Rodzaj zgłoszenia]]&gt;0,zgłoszenia[[#This Row],[Rodzaj zgłoszenia]]," ")</f>
        <v>tymczasowy obiekt - art. 29 ust. 1, pkt 12</v>
      </c>
      <c r="D598" s="64" t="e">
        <f>IF(#REF!&gt;0,#REF!&amp;";
"&amp;#REF!," ")</f>
        <v>#REF!</v>
      </c>
      <c r="E598" s="69" t="e">
        <f>IF(zgłoszenia[BOŚ Znak sprawy]&gt;0,zgłoszenia[BOŚ Znak sprawy]&amp;"
( "&amp;#REF!&amp;" "&amp;"dni )"," ")</f>
        <v>#REF!</v>
      </c>
      <c r="F598" s="82">
        <f>IF(zgłoszenia[[#This Row],[Data wpływu wniosku]]&gt;0,zgłoszenia[[#This Row],[Data wpływu wniosku]]," ")</f>
        <v>42510</v>
      </c>
      <c r="G598" s="60">
        <f>IF(zgłoszenia[[#This Row],[Data zakończenia sprawy]]&gt;0,zgłoszenia[[#This Row],[Data zakończenia sprawy]]," ")</f>
        <v>42549</v>
      </c>
      <c r="H598" s="61" t="str">
        <f>IF(zgłoszenia[[#This Row],[Sposób zakończenia]]&gt;0,zgłoszenia[[#This Row],[Sposób zakończenia]]," ")</f>
        <v>decyzja sprzeciwu</v>
      </c>
      <c r="I598" s="77" t="e">
        <f>IF(#REF!&gt;0,#REF!,"---")</f>
        <v>#REF!</v>
      </c>
    </row>
    <row r="599" spans="1:9" ht="30" x14ac:dyDescent="0.25">
      <c r="A599" s="68" t="str">
        <f>IF(zgłoszenia[[#This Row],[ID]]&gt;0,zgłoszenia[[#This Row],[Lp.]]&amp;" "&amp;zgłoszenia[[#This Row],[ID]]&amp;"
"&amp;zgłoszenia[[#This Row],[Nr kance- laryjny]]&amp;"/P/15","---")</f>
        <v>596 MS
9648/P/15</v>
      </c>
      <c r="B59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ob.Mścice; dz. Nr 130</v>
      </c>
      <c r="C599" s="44" t="str">
        <f>IF(zgłoszenia[[#This Row],[Rodzaj zgłoszenia]]&gt;0,zgłoszenia[[#This Row],[Rodzaj zgłoszenia]]," ")</f>
        <v>budowa obiektu - art. 29 ust. 1</v>
      </c>
      <c r="D599" s="64" t="e">
        <f>IF(#REF!&gt;0,#REF!&amp;";
"&amp;#REF!," ")</f>
        <v>#REF!</v>
      </c>
      <c r="E599" s="69" t="e">
        <f>IF(zgłoszenia[BOŚ Znak sprawy]&gt;0,zgłoszenia[BOŚ Znak sprawy]&amp;"
( "&amp;#REF!&amp;" "&amp;"dni )"," ")</f>
        <v>#REF!</v>
      </c>
      <c r="F599" s="82">
        <f>IF(zgłoszenia[[#This Row],[Data wpływu wniosku]]&gt;0,zgłoszenia[[#This Row],[Data wpływu wniosku]]," ")</f>
        <v>42510</v>
      </c>
      <c r="G599" s="60">
        <f>IF(zgłoszenia[[#This Row],[Data zakończenia sprawy]]&gt;0,zgłoszenia[[#This Row],[Data zakończenia sprawy]]," ")</f>
        <v>42538</v>
      </c>
      <c r="H599" s="61" t="str">
        <f>IF(zgłoszenia[[#This Row],[Sposób zakończenia]]&gt;0,zgłoszenia[[#This Row],[Sposób zakończenia]]," ")</f>
        <v>brak sprzeciwu - zgłoszenie skuteczne</v>
      </c>
      <c r="I599" s="77" t="e">
        <f>IF(#REF!&gt;0,#REF!,"---")</f>
        <v>#REF!</v>
      </c>
    </row>
    <row r="600" spans="1:9" ht="45" x14ac:dyDescent="0.25">
      <c r="A600" s="68" t="str">
        <f>IF(zgłoszenia[[#This Row],[ID]]&gt;0,zgłoszenia[[#This Row],[Lp.]]&amp;" "&amp;zgłoszenia[[#This Row],[ID]]&amp;"
"&amp;zgłoszenia[[#This Row],[Nr kance- laryjny]]&amp;"/P/15","---")</f>
        <v>597 AP
9618/P/15</v>
      </c>
      <c r="B60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sezonowy, drewniany kiosk gastronomiczny 
gm. Mielno; ob.Sarbinowo; dz. Nr 243/1</v>
      </c>
      <c r="C600" s="44" t="str">
        <f>IF(zgłoszenia[[#This Row],[Rodzaj zgłoszenia]]&gt;0,zgłoszenia[[#This Row],[Rodzaj zgłoszenia]]," ")</f>
        <v>tymczasowy obiekt - art. 29 ust. 1, pkt 12</v>
      </c>
      <c r="D600" s="64" t="e">
        <f>IF(#REF!&gt;0,#REF!&amp;";
"&amp;#REF!," ")</f>
        <v>#REF!</v>
      </c>
      <c r="E600" s="69" t="e">
        <f>IF(zgłoszenia[BOŚ Znak sprawy]&gt;0,zgłoszenia[BOŚ Znak sprawy]&amp;"
( "&amp;#REF!&amp;" "&amp;"dni )"," ")</f>
        <v>#REF!</v>
      </c>
      <c r="F600" s="82">
        <f>IF(zgłoszenia[[#This Row],[Data wpływu wniosku]]&gt;0,zgłoszenia[[#This Row],[Data wpływu wniosku]]," ")</f>
        <v>42510</v>
      </c>
      <c r="G600" s="60">
        <f>IF(zgłoszenia[[#This Row],[Data zakończenia sprawy]]&gt;0,zgłoszenia[[#This Row],[Data zakończenia sprawy]]," ")</f>
        <v>42539</v>
      </c>
      <c r="H600" s="61" t="str">
        <f>IF(zgłoszenia[[#This Row],[Sposób zakończenia]]&gt;0,zgłoszenia[[#This Row],[Sposób zakończenia]]," ")</f>
        <v>brak sprzeciwu - zgłoszenie skuteczne</v>
      </c>
      <c r="I600" s="77" t="e">
        <f>IF(#REF!&gt;0,#REF!,"---")</f>
        <v>#REF!</v>
      </c>
    </row>
    <row r="601" spans="1:9" ht="30" x14ac:dyDescent="0.25">
      <c r="A601" s="68" t="str">
        <f>IF(zgłoszenia[[#This Row],[ID]]&gt;0,zgłoszenia[[#This Row],[Lp.]]&amp;" "&amp;zgłoszenia[[#This Row],[ID]]&amp;"
"&amp;zgłoszenia[[#This Row],[Nr kance- laryjny]]&amp;"/P/15","---")</f>
        <v>598 AŁ
9594/P/15</v>
      </c>
      <c r="B60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gospodarczy 
gm. Mielno; ob.Mielenko; dz. Nr 326/1</v>
      </c>
      <c r="C601" s="44" t="str">
        <f>IF(zgłoszenia[[#This Row],[Rodzaj zgłoszenia]]&gt;0,zgłoszenia[[#This Row],[Rodzaj zgłoszenia]]," ")</f>
        <v>budowa obiektu - art. 29 ust. 1</v>
      </c>
      <c r="D601" s="64" t="e">
        <f>IF(#REF!&gt;0,#REF!&amp;";
"&amp;#REF!," ")</f>
        <v>#REF!</v>
      </c>
      <c r="E601" s="69" t="e">
        <f>IF(zgłoszenia[BOŚ Znak sprawy]&gt;0,zgłoszenia[BOŚ Znak sprawy]&amp;"
( "&amp;#REF!&amp;" "&amp;"dni )"," ")</f>
        <v>#REF!</v>
      </c>
      <c r="F601" s="82">
        <f>IF(zgłoszenia[[#This Row],[Data wpływu wniosku]]&gt;0,zgłoszenia[[#This Row],[Data wpływu wniosku]]," ")</f>
        <v>42510</v>
      </c>
      <c r="G601" s="60">
        <f>IF(zgłoszenia[[#This Row],[Data zakończenia sprawy]]&gt;0,zgłoszenia[[#This Row],[Data zakończenia sprawy]]," ")</f>
        <v>42537</v>
      </c>
      <c r="H601" s="61" t="str">
        <f>IF(zgłoszenia[[#This Row],[Sposób zakończenia]]&gt;0,zgłoszenia[[#This Row],[Sposób zakończenia]]," ")</f>
        <v>brak sprzeciwu - zgłoszenie skuteczne</v>
      </c>
      <c r="I601" s="77" t="e">
        <f>IF(#REF!&gt;0,#REF!,"---")</f>
        <v>#REF!</v>
      </c>
    </row>
    <row r="602" spans="1:9" ht="30" x14ac:dyDescent="0.25">
      <c r="A602" s="68" t="str">
        <f>IF(zgłoszenia[[#This Row],[ID]]&gt;0,zgłoszenia[[#This Row],[Lp.]]&amp;" "&amp;zgłoszenia[[#This Row],[ID]]&amp;"
"&amp;zgłoszenia[[#This Row],[Nr kance- laryjny]]&amp;"/P/15","---")</f>
        <v>599 SR
9644/P/15</v>
      </c>
      <c r="B60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montaż elementów małej architektury 
gm. Mielno; ob.Mielno; dz. Nr 45/26</v>
      </c>
      <c r="C602" s="44" t="str">
        <f>IF(zgłoszenia[[#This Row],[Rodzaj zgłoszenia]]&gt;0,zgłoszenia[[#This Row],[Rodzaj zgłoszenia]]," ")</f>
        <v>budowa obiektu - art. 29 ust. 1</v>
      </c>
      <c r="D602" s="64" t="e">
        <f>IF(#REF!&gt;0,#REF!&amp;";
"&amp;#REF!," ")</f>
        <v>#REF!</v>
      </c>
      <c r="E602" s="69" t="e">
        <f>IF(zgłoszenia[BOŚ Znak sprawy]&gt;0,zgłoszenia[BOŚ Znak sprawy]&amp;"
( "&amp;#REF!&amp;" "&amp;"dni )"," ")</f>
        <v>#REF!</v>
      </c>
      <c r="F602" s="82">
        <f>IF(zgłoszenia[[#This Row],[Data wpływu wniosku]]&gt;0,zgłoszenia[[#This Row],[Data wpływu wniosku]]," ")</f>
        <v>42510</v>
      </c>
      <c r="G602" s="60">
        <f>IF(zgłoszenia[[#This Row],[Data zakończenia sprawy]]&gt;0,zgłoszenia[[#This Row],[Data zakończenia sprawy]]," ")</f>
        <v>42522</v>
      </c>
      <c r="H602" s="61" t="str">
        <f>IF(zgłoszenia[[#This Row],[Sposób zakończenia]]&gt;0,zgłoszenia[[#This Row],[Sposób zakończenia]]," ")</f>
        <v>brak sprzeciwu - zgłoszenie skuteczne</v>
      </c>
      <c r="I602" s="77" t="e">
        <f>IF(#REF!&gt;0,#REF!,"---")</f>
        <v>#REF!</v>
      </c>
    </row>
    <row r="603" spans="1:9" ht="30" x14ac:dyDescent="0.25">
      <c r="A603" s="68" t="str">
        <f>IF(zgłoszenia[[#This Row],[ID]]&gt;0,zgłoszenia[[#This Row],[Lp.]]&amp;" "&amp;zgłoszenia[[#This Row],[ID]]&amp;"
"&amp;zgłoszenia[[#This Row],[Nr kance- laryjny]]&amp;"/P/15","---")</f>
        <v>600 AŁ
9554/P/15</v>
      </c>
      <c r="B60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indywidualenj 
gm. Mielno; ob.Mielenko; dz. Nr 325/29</v>
      </c>
      <c r="C603" s="44" t="str">
        <f>IF(zgłoszenia[[#This Row],[Rodzaj zgłoszenia]]&gt;0,zgłoszenia[[#This Row],[Rodzaj zgłoszenia]]," ")</f>
        <v>budowa obiektu - art. 29 ust. 1</v>
      </c>
      <c r="D603" s="64" t="e">
        <f>IF(#REF!&gt;0,#REF!&amp;";
"&amp;#REF!," ")</f>
        <v>#REF!</v>
      </c>
      <c r="E603" s="69" t="e">
        <f>IF(zgłoszenia[BOŚ Znak sprawy]&gt;0,zgłoszenia[BOŚ Znak sprawy]&amp;"
( "&amp;#REF!&amp;" "&amp;"dni )"," ")</f>
        <v>#REF!</v>
      </c>
      <c r="F603" s="82">
        <f>IF(zgłoszenia[[#This Row],[Data wpływu wniosku]]&gt;0,zgłoszenia[[#This Row],[Data wpływu wniosku]]," ")</f>
        <v>42510</v>
      </c>
      <c r="G603" s="60">
        <f>IF(zgłoszenia[[#This Row],[Data zakończenia sprawy]]&gt;0,zgłoszenia[[#This Row],[Data zakończenia sprawy]]," ")</f>
        <v>42537</v>
      </c>
      <c r="H603" s="61" t="str">
        <f>IF(zgłoszenia[[#This Row],[Sposób zakończenia]]&gt;0,zgłoszenia[[#This Row],[Sposób zakończenia]]," ")</f>
        <v>brak sprzeciwu - zgłoszenie skuteczne</v>
      </c>
      <c r="I603" s="77" t="e">
        <f>IF(#REF!&gt;0,#REF!,"---")</f>
        <v>#REF!</v>
      </c>
    </row>
    <row r="604" spans="1:9" ht="30" x14ac:dyDescent="0.25">
      <c r="A604" s="68" t="str">
        <f>IF(zgłoszenia[[#This Row],[ID]]&gt;0,zgłoszenia[[#This Row],[Lp.]]&amp;" "&amp;zgłoszenia[[#This Row],[ID]]&amp;"
"&amp;zgłoszenia[[#This Row],[Nr kance- laryjny]]&amp;"/P/15","---")</f>
        <v>601 AŁ
9756/P/15</v>
      </c>
      <c r="B60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obiektów małej architektury 
gm. Bobolice; ob.Trzebień; dz. Nr 401/4</v>
      </c>
      <c r="C604" s="44" t="str">
        <f>IF(zgłoszenia[[#This Row],[Rodzaj zgłoszenia]]&gt;0,zgłoszenia[[#This Row],[Rodzaj zgłoszenia]]," ")</f>
        <v>budowa obiektu - art. 29 ust. 1</v>
      </c>
      <c r="D604" s="64" t="e">
        <f>IF(#REF!&gt;0,#REF!&amp;";
"&amp;#REF!," ")</f>
        <v>#REF!</v>
      </c>
      <c r="E604" s="69" t="e">
        <f>IF(zgłoszenia[BOŚ Znak sprawy]&gt;0,zgłoszenia[BOŚ Znak sprawy]&amp;"
( "&amp;#REF!&amp;" "&amp;"dni )"," ")</f>
        <v>#REF!</v>
      </c>
      <c r="F604" s="82">
        <f>IF(zgłoszenia[[#This Row],[Data wpływu wniosku]]&gt;0,zgłoszenia[[#This Row],[Data wpływu wniosku]]," ")</f>
        <v>42513</v>
      </c>
      <c r="G604" s="60">
        <f>IF(zgłoszenia[[#This Row],[Data zakończenia sprawy]]&gt;0,zgłoszenia[[#This Row],[Data zakończenia sprawy]]," ")</f>
        <v>42537</v>
      </c>
      <c r="H604" s="61" t="str">
        <f>IF(zgłoszenia[[#This Row],[Sposób zakończenia]]&gt;0,zgłoszenia[[#This Row],[Sposób zakończenia]]," ")</f>
        <v>brak sprzeciwu - zgłoszenie skuteczne</v>
      </c>
      <c r="I604" s="77" t="e">
        <f>IF(#REF!&gt;0,#REF!,"---")</f>
        <v>#REF!</v>
      </c>
    </row>
    <row r="605" spans="1:9" ht="30" x14ac:dyDescent="0.25">
      <c r="A605" s="68" t="str">
        <f>IF(zgłoszenia[[#This Row],[ID]]&gt;0,zgłoszenia[[#This Row],[Lp.]]&amp;" "&amp;zgłoszenia[[#This Row],[ID]]&amp;"
"&amp;zgłoszenia[[#This Row],[Nr kance- laryjny]]&amp;"/P/15","---")</f>
        <v>602 AŁ
9701/P/15</v>
      </c>
      <c r="B60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Bobolice; ob.Dargiń; dz. Nr 168/1</v>
      </c>
      <c r="C605" s="44" t="str">
        <f>IF(zgłoszenia[[#This Row],[Rodzaj zgłoszenia]]&gt;0,zgłoszenia[[#This Row],[Rodzaj zgłoszenia]]," ")</f>
        <v>budowa obiektu - art. 29 ust. 1</v>
      </c>
      <c r="D605" s="64" t="e">
        <f>IF(#REF!&gt;0,#REF!&amp;";
"&amp;#REF!," ")</f>
        <v>#REF!</v>
      </c>
      <c r="E605" s="69" t="e">
        <f>IF(zgłoszenia[BOŚ Znak sprawy]&gt;0,zgłoszenia[BOŚ Znak sprawy]&amp;"
( "&amp;#REF!&amp;" "&amp;"dni )"," ")</f>
        <v>#REF!</v>
      </c>
      <c r="F605" s="82">
        <f>IF(zgłoszenia[[#This Row],[Data wpływu wniosku]]&gt;0,zgłoszenia[[#This Row],[Data wpływu wniosku]]," ")</f>
        <v>42513</v>
      </c>
      <c r="G605" s="60">
        <f>IF(zgłoszenia[[#This Row],[Data zakończenia sprawy]]&gt;0,zgłoszenia[[#This Row],[Data zakończenia sprawy]]," ")</f>
        <v>42524</v>
      </c>
      <c r="H605" s="61" t="str">
        <f>IF(zgłoszenia[[#This Row],[Sposób zakończenia]]&gt;0,zgłoszenia[[#This Row],[Sposób zakończenia]]," ")</f>
        <v>decyzja umorzenie</v>
      </c>
      <c r="I605" s="77" t="e">
        <f>IF(#REF!&gt;0,#REF!,"---")</f>
        <v>#REF!</v>
      </c>
    </row>
    <row r="606" spans="1:9" ht="30" x14ac:dyDescent="0.25">
      <c r="A606" s="68" t="str">
        <f>IF(zgłoszenia[[#This Row],[ID]]&gt;0,zgłoszenia[[#This Row],[Lp.]]&amp;" "&amp;zgłoszenia[[#This Row],[ID]]&amp;"
"&amp;zgłoszenia[[#This Row],[Nr kance- laryjny]]&amp;"/P/15","---")</f>
        <v>603 EJ
9742/P/15</v>
      </c>
      <c r="B60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Bobolice; ob.Łozice; dz. Nr 191</v>
      </c>
      <c r="C606" s="44" t="str">
        <f>IF(zgłoszenia[[#This Row],[Rodzaj zgłoszenia]]&gt;0,zgłoszenia[[#This Row],[Rodzaj zgłoszenia]]," ")</f>
        <v>budowa obiektu - art. 29 ust. 1</v>
      </c>
      <c r="D606" s="64" t="e">
        <f>IF(#REF!&gt;0,#REF!&amp;";
"&amp;#REF!," ")</f>
        <v>#REF!</v>
      </c>
      <c r="E606" s="69" t="e">
        <f>IF(zgłoszenia[BOŚ Znak sprawy]&gt;0,zgłoszenia[BOŚ Znak sprawy]&amp;"
( "&amp;#REF!&amp;" "&amp;"dni )"," ")</f>
        <v>#REF!</v>
      </c>
      <c r="F606" s="82">
        <f>IF(zgłoszenia[[#This Row],[Data wpływu wniosku]]&gt;0,zgłoszenia[[#This Row],[Data wpływu wniosku]]," ")</f>
        <v>42513</v>
      </c>
      <c r="G606" s="60">
        <f>IF(zgłoszenia[[#This Row],[Data zakończenia sprawy]]&gt;0,zgłoszenia[[#This Row],[Data zakończenia sprawy]]," ")</f>
        <v>42527</v>
      </c>
      <c r="H606" s="61" t="str">
        <f>IF(zgłoszenia[[#This Row],[Sposób zakończenia]]&gt;0,zgłoszenia[[#This Row],[Sposób zakończenia]]," ")</f>
        <v>brak sprzeciwu - zgłoszenie skuteczne</v>
      </c>
      <c r="I606" s="77" t="e">
        <f>IF(#REF!&gt;0,#REF!,"---")</f>
        <v>#REF!</v>
      </c>
    </row>
    <row r="607" spans="1:9" ht="45" x14ac:dyDescent="0.25">
      <c r="A607" s="68" t="str">
        <f>IF(zgłoszenia[[#This Row],[ID]]&gt;0,zgłoszenia[[#This Row],[Lp.]]&amp;" "&amp;zgłoszenia[[#This Row],[ID]]&amp;"
"&amp;zgłoszenia[[#This Row],[Nr kance- laryjny]]&amp;"/P/15","---")</f>
        <v>604 WŚ
9847/P/15</v>
      </c>
      <c r="B60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zespół budynków usługowych  
gm. Mielno; ob.Sarbinowo; dz. Nr 24/1, 24/2</v>
      </c>
      <c r="C607" s="44" t="str">
        <f>IF(zgłoszenia[[#This Row],[Rodzaj zgłoszenia]]&gt;0,zgłoszenia[[#This Row],[Rodzaj zgłoszenia]]," ")</f>
        <v>budowa obiektu - art. 29 ust. 1</v>
      </c>
      <c r="D607" s="64" t="e">
        <f>IF(#REF!&gt;0,#REF!&amp;";
"&amp;#REF!," ")</f>
        <v>#REF!</v>
      </c>
      <c r="E607" s="69" t="e">
        <f>IF(zgłoszenia[BOŚ Znak sprawy]&gt;0,zgłoszenia[BOŚ Znak sprawy]&amp;"
( "&amp;#REF!&amp;" "&amp;"dni )"," ")</f>
        <v>#REF!</v>
      </c>
      <c r="F607" s="82">
        <f>IF(zgłoszenia[[#This Row],[Data wpływu wniosku]]&gt;0,zgłoszenia[[#This Row],[Data wpływu wniosku]]," ")</f>
        <v>42514</v>
      </c>
      <c r="G607" s="60">
        <f>IF(zgłoszenia[[#This Row],[Data zakończenia sprawy]]&gt;0,zgłoszenia[[#This Row],[Data zakończenia sprawy]]," ")</f>
        <v>42544</v>
      </c>
      <c r="H607" s="61" t="str">
        <f>IF(zgłoszenia[[#This Row],[Sposób zakończenia]]&gt;0,zgłoszenia[[#This Row],[Sposób zakończenia]]," ")</f>
        <v>brak sprzeciwu - zgłoszenie skuteczne</v>
      </c>
      <c r="I607" s="77" t="e">
        <f>IF(#REF!&gt;0,#REF!,"---")</f>
        <v>#REF!</v>
      </c>
    </row>
    <row r="608" spans="1:9" ht="30" x14ac:dyDescent="0.25">
      <c r="A608" s="68" t="str">
        <f>IF(zgłoszenia[[#This Row],[ID]]&gt;0,zgłoszenia[[#This Row],[Lp.]]&amp;" "&amp;zgłoszenia[[#This Row],[ID]]&amp;"
"&amp;zgłoszenia[[#This Row],[Nr kance- laryjny]]&amp;"/P/15","---")</f>
        <v>605 WŚ
9848/P/15</v>
      </c>
      <c r="B60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przyłączy 0,4kV 
gm. Mielno; ob.Gąski; dz. Nr 174/4, 34/5</v>
      </c>
      <c r="C608" s="44" t="str">
        <f>IF(zgłoszenia[[#This Row],[Rodzaj zgłoszenia]]&gt;0,zgłoszenia[[#This Row],[Rodzaj zgłoszenia]]," ")</f>
        <v>budowa obiektu - art. 29 ust. 1</v>
      </c>
      <c r="D608" s="64" t="e">
        <f>IF(#REF!&gt;0,#REF!&amp;";
"&amp;#REF!," ")</f>
        <v>#REF!</v>
      </c>
      <c r="E608" s="69" t="e">
        <f>IF(zgłoszenia[BOŚ Znak sprawy]&gt;0,zgłoszenia[BOŚ Znak sprawy]&amp;"
( "&amp;#REF!&amp;" "&amp;"dni )"," ")</f>
        <v>#REF!</v>
      </c>
      <c r="F608" s="82">
        <f>IF(zgłoszenia[[#This Row],[Data wpływu wniosku]]&gt;0,zgłoszenia[[#This Row],[Data wpływu wniosku]]," ")</f>
        <v>42514</v>
      </c>
      <c r="G608" s="60">
        <f>IF(zgłoszenia[[#This Row],[Data zakończenia sprawy]]&gt;0,zgłoszenia[[#This Row],[Data zakończenia sprawy]]," ")</f>
        <v>42544</v>
      </c>
      <c r="H608" s="61" t="str">
        <f>IF(zgłoszenia[[#This Row],[Sposób zakończenia]]&gt;0,zgłoszenia[[#This Row],[Sposób zakończenia]]," ")</f>
        <v>brak sprzeciwu - zgłoszenie skuteczne</v>
      </c>
      <c r="I608" s="77" t="e">
        <f>IF(#REF!&gt;0,#REF!,"---")</f>
        <v>#REF!</v>
      </c>
    </row>
    <row r="609" spans="1:9" ht="45" x14ac:dyDescent="0.25">
      <c r="A609" s="68" t="str">
        <f>IF(zgłoszenia[[#This Row],[ID]]&gt;0,zgłoszenia[[#This Row],[Lp.]]&amp;" "&amp;zgłoszenia[[#This Row],[ID]]&amp;"
"&amp;zgłoszenia[[#This Row],[Nr kance- laryjny]]&amp;"/P/15","---")</f>
        <v>606 AP
9879/P/15</v>
      </c>
      <c r="B60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niepołączony na trwałe z gruntem-obiekt tymczasowy 
gm. Mielno; ob.Gąski; dz. Nr 43</v>
      </c>
      <c r="C609" s="44" t="str">
        <f>IF(zgłoszenia[[#This Row],[Rodzaj zgłoszenia]]&gt;0,zgłoszenia[[#This Row],[Rodzaj zgłoszenia]]," ")</f>
        <v>tymczasowy obiekt - art. 29 ust. 1, pkt 12</v>
      </c>
      <c r="D609" s="64" t="e">
        <f>IF(#REF!&gt;0,#REF!&amp;";
"&amp;#REF!," ")</f>
        <v>#REF!</v>
      </c>
      <c r="E609" s="69" t="e">
        <f>IF(zgłoszenia[BOŚ Znak sprawy]&gt;0,zgłoszenia[BOŚ Znak sprawy]&amp;"
( "&amp;#REF!&amp;" "&amp;"dni )"," ")</f>
        <v>#REF!</v>
      </c>
      <c r="F609" s="82">
        <f>IF(zgłoszenia[[#This Row],[Data wpływu wniosku]]&gt;0,zgłoszenia[[#This Row],[Data wpływu wniosku]]," ")</f>
        <v>42514</v>
      </c>
      <c r="G609" s="60">
        <f>IF(zgłoszenia[[#This Row],[Data zakończenia sprawy]]&gt;0,zgłoszenia[[#This Row],[Data zakończenia sprawy]]," ")</f>
        <v>42544</v>
      </c>
      <c r="H609" s="61" t="str">
        <f>IF(zgłoszenia[[#This Row],[Sposób zakończenia]]&gt;0,zgłoszenia[[#This Row],[Sposób zakończenia]]," ")</f>
        <v>brak sprzeciwu - zgłoszenie skuteczne</v>
      </c>
      <c r="I609" s="77" t="e">
        <f>IF(#REF!&gt;0,#REF!,"---")</f>
        <v>#REF!</v>
      </c>
    </row>
    <row r="610" spans="1:9" ht="45" x14ac:dyDescent="0.25">
      <c r="A610" s="68" t="str">
        <f>IF(zgłoszenia[[#This Row],[ID]]&gt;0,zgłoszenia[[#This Row],[Lp.]]&amp;" "&amp;zgłoszenia[[#This Row],[ID]]&amp;"
"&amp;zgłoszenia[[#This Row],[Nr kance- laryjny]]&amp;"/P/15","---")</f>
        <v>607 AP
9876/P/15</v>
      </c>
      <c r="B61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kiosk-sprzedaż parawanów 
gm. Mielno; ob.Mielno; dz. Nr 77/1, 77/2</v>
      </c>
      <c r="C610" s="44" t="str">
        <f>IF(zgłoszenia[[#This Row],[Rodzaj zgłoszenia]]&gt;0,zgłoszenia[[#This Row],[Rodzaj zgłoszenia]]," ")</f>
        <v>tymczasowy obiekt - art. 29 ust. 1, pkt 12</v>
      </c>
      <c r="D610" s="64" t="e">
        <f>IF(#REF!&gt;0,#REF!&amp;";
"&amp;#REF!," ")</f>
        <v>#REF!</v>
      </c>
      <c r="E610" s="69" t="e">
        <f>IF(zgłoszenia[BOŚ Znak sprawy]&gt;0,zgłoszenia[BOŚ Znak sprawy]&amp;"
( "&amp;#REF!&amp;" "&amp;"dni )"," ")</f>
        <v>#REF!</v>
      </c>
      <c r="F610" s="82">
        <f>IF(zgłoszenia[[#This Row],[Data wpływu wniosku]]&gt;0,zgłoszenia[[#This Row],[Data wpływu wniosku]]," ")</f>
        <v>42514</v>
      </c>
      <c r="G610" s="60">
        <f>IF(zgłoszenia[[#This Row],[Data zakończenia sprawy]]&gt;0,zgłoszenia[[#This Row],[Data zakończenia sprawy]]," ")</f>
        <v>42544</v>
      </c>
      <c r="H610" s="61" t="str">
        <f>IF(zgłoszenia[[#This Row],[Sposób zakończenia]]&gt;0,zgłoszenia[[#This Row],[Sposób zakończenia]]," ")</f>
        <v>brak sprzeciwu - zgłoszenie skuteczne</v>
      </c>
      <c r="I610" s="77" t="e">
        <f>IF(#REF!&gt;0,#REF!,"---")</f>
        <v>#REF!</v>
      </c>
    </row>
    <row r="611" spans="1:9" ht="45" x14ac:dyDescent="0.25">
      <c r="A611" s="68" t="str">
        <f>IF(zgłoszenia[[#This Row],[ID]]&gt;0,zgłoszenia[[#This Row],[Lp.]]&amp;" "&amp;zgłoszenia[[#This Row],[ID]]&amp;"
"&amp;zgłoszenia[[#This Row],[Nr kance- laryjny]]&amp;"/P/15","---")</f>
        <v>608 AP
9914/P/15</v>
      </c>
      <c r="B61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kino 7D 
gm. Mielno; ob.Mielno; dz. Nr 42/68</v>
      </c>
      <c r="C611" s="44" t="str">
        <f>IF(zgłoszenia[[#This Row],[Rodzaj zgłoszenia]]&gt;0,zgłoszenia[[#This Row],[Rodzaj zgłoszenia]]," ")</f>
        <v>tymczasowy obiekt - art. 29 ust. 1, pkt 12</v>
      </c>
      <c r="D611" s="64" t="e">
        <f>IF(#REF!&gt;0,#REF!&amp;";
"&amp;#REF!," ")</f>
        <v>#REF!</v>
      </c>
      <c r="E611" s="69" t="e">
        <f>IF(zgłoszenia[BOŚ Znak sprawy]&gt;0,zgłoszenia[BOŚ Znak sprawy]&amp;"
( "&amp;#REF!&amp;" "&amp;"dni )"," ")</f>
        <v>#REF!</v>
      </c>
      <c r="F611" s="82">
        <f>IF(zgłoszenia[[#This Row],[Data wpływu wniosku]]&gt;0,zgłoszenia[[#This Row],[Data wpływu wniosku]]," ")</f>
        <v>42514</v>
      </c>
      <c r="G611" s="60">
        <f>IF(zgłoszenia[[#This Row],[Data zakończenia sprawy]]&gt;0,zgłoszenia[[#This Row],[Data zakończenia sprawy]]," ")</f>
        <v>42542</v>
      </c>
      <c r="H611" s="61" t="str">
        <f>IF(zgłoszenia[[#This Row],[Sposób zakończenia]]&gt;0,zgłoszenia[[#This Row],[Sposób zakończenia]]," ")</f>
        <v>brak sprzeciwu - zgłoszenie skuteczne</v>
      </c>
      <c r="I611" s="77" t="e">
        <f>IF(#REF!&gt;0,#REF!,"---")</f>
        <v>#REF!</v>
      </c>
    </row>
    <row r="612" spans="1:9" ht="45" x14ac:dyDescent="0.25">
      <c r="A612" s="68" t="str">
        <f>IF(zgłoszenia[[#This Row],[ID]]&gt;0,zgłoszenia[[#This Row],[Lp.]]&amp;" "&amp;zgłoszenia[[#This Row],[ID]]&amp;"
"&amp;zgłoszenia[[#This Row],[Nr kance- laryjny]]&amp;"/P/15","---")</f>
        <v>609 AP
9908/P/15</v>
      </c>
      <c r="B61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wolnostojąca 
gm. Mielno; ob.Mielno; dz. Nr 800</v>
      </c>
      <c r="C612" s="44" t="str">
        <f>IF(zgłoszenia[[#This Row],[Rodzaj zgłoszenia]]&gt;0,zgłoszenia[[#This Row],[Rodzaj zgłoszenia]]," ")</f>
        <v>tymczasowy obiekt - art. 29 ust. 1, pkt 12</v>
      </c>
      <c r="D612" s="64" t="e">
        <f>IF(#REF!&gt;0,#REF!&amp;";
"&amp;#REF!," ")</f>
        <v>#REF!</v>
      </c>
      <c r="E612" s="69" t="e">
        <f>IF(zgłoszenia[BOŚ Znak sprawy]&gt;0,zgłoszenia[BOŚ Znak sprawy]&amp;"
( "&amp;#REF!&amp;" "&amp;"dni )"," ")</f>
        <v>#REF!</v>
      </c>
      <c r="F612" s="82">
        <f>IF(zgłoszenia[[#This Row],[Data wpływu wniosku]]&gt;0,zgłoszenia[[#This Row],[Data wpływu wniosku]]," ")</f>
        <v>42514</v>
      </c>
      <c r="G612" s="60">
        <f>IF(zgłoszenia[[#This Row],[Data zakończenia sprawy]]&gt;0,zgłoszenia[[#This Row],[Data zakończenia sprawy]]," ")</f>
        <v>42544</v>
      </c>
      <c r="H612" s="61" t="str">
        <f>IF(zgłoszenia[[#This Row],[Sposób zakończenia]]&gt;0,zgłoszenia[[#This Row],[Sposób zakończenia]]," ")</f>
        <v>brak sprzeciwu - zgłoszenie skuteczne</v>
      </c>
      <c r="I612" s="77" t="e">
        <f>IF(#REF!&gt;0,#REF!,"---")</f>
        <v>#REF!</v>
      </c>
    </row>
    <row r="613" spans="1:9" ht="45" x14ac:dyDescent="0.25">
      <c r="A613" s="68" t="str">
        <f>IF(zgłoszenia[[#This Row],[ID]]&gt;0,zgłoszenia[[#This Row],[Lp.]]&amp;" "&amp;zgłoszenia[[#This Row],[ID]]&amp;"
"&amp;zgłoszenia[[#This Row],[Nr kance- laryjny]]&amp;"/P/15","---")</f>
        <v>610 AP
9839/P/15</v>
      </c>
      <c r="B61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przyczepa gastronomiczna 
gm. Mielno; ob.Chłopy; dz. Nr 2/1</v>
      </c>
      <c r="C613" s="44" t="str">
        <f>IF(zgłoszenia[[#This Row],[Rodzaj zgłoszenia]]&gt;0,zgłoszenia[[#This Row],[Rodzaj zgłoszenia]]," ")</f>
        <v>tymczasowy obiekt - art. 29 ust. 1, pkt 12</v>
      </c>
      <c r="D613" s="64" t="e">
        <f>IF(#REF!&gt;0,#REF!&amp;";
"&amp;#REF!," ")</f>
        <v>#REF!</v>
      </c>
      <c r="E613" s="69" t="e">
        <f>IF(zgłoszenia[BOŚ Znak sprawy]&gt;0,zgłoszenia[BOŚ Znak sprawy]&amp;"
( "&amp;#REF!&amp;" "&amp;"dni )"," ")</f>
        <v>#REF!</v>
      </c>
      <c r="F613" s="82">
        <f>IF(zgłoszenia[[#This Row],[Data wpływu wniosku]]&gt;0,zgłoszenia[[#This Row],[Data wpływu wniosku]]," ")</f>
        <v>42514</v>
      </c>
      <c r="G613" s="60">
        <f>IF(zgłoszenia[[#This Row],[Data zakończenia sprawy]]&gt;0,zgłoszenia[[#This Row],[Data zakończenia sprawy]]," ")</f>
        <v>42517</v>
      </c>
      <c r="H613" s="61" t="str">
        <f>IF(zgłoszenia[[#This Row],[Sposób zakończenia]]&gt;0,zgłoszenia[[#This Row],[Sposób zakończenia]]," ")</f>
        <v>przekazano wg właściwości</v>
      </c>
      <c r="I613" s="77" t="e">
        <f>IF(#REF!&gt;0,#REF!,"---")</f>
        <v>#REF!</v>
      </c>
    </row>
    <row r="614" spans="1:9" ht="30" x14ac:dyDescent="0.25">
      <c r="A614" s="68" t="str">
        <f>IF(zgłoszenia[[#This Row],[ID]]&gt;0,zgłoszenia[[#This Row],[Lp.]]&amp;" "&amp;zgłoszenia[[#This Row],[ID]]&amp;"
"&amp;zgłoszenia[[#This Row],[Nr kance- laryjny]]&amp;"/P/15","---")</f>
        <v>611 MS
9982/P/15</v>
      </c>
      <c r="B61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części pokrycia dachowego 
gm. Będzino; ob.Borkowice; dz. Nr 44/1</v>
      </c>
      <c r="C614" s="44" t="str">
        <f>IF(zgłoszenia[[#This Row],[Rodzaj zgłoszenia]]&gt;0,zgłoszenia[[#This Row],[Rodzaj zgłoszenia]]," ")</f>
        <v>budowa obiektu - art. 29 ust. 1</v>
      </c>
      <c r="D614" s="64" t="e">
        <f>IF(#REF!&gt;0,#REF!&amp;";
"&amp;#REF!," ")</f>
        <v>#REF!</v>
      </c>
      <c r="E614" s="69" t="e">
        <f>IF(zgłoszenia[BOŚ Znak sprawy]&gt;0,zgłoszenia[BOŚ Znak sprawy]&amp;"
( "&amp;#REF!&amp;" "&amp;"dni )"," ")</f>
        <v>#REF!</v>
      </c>
      <c r="F614" s="82">
        <f>IF(zgłoszenia[[#This Row],[Data wpływu wniosku]]&gt;0,zgłoszenia[[#This Row],[Data wpływu wniosku]]," ")</f>
        <v>42515</v>
      </c>
      <c r="G614" s="60">
        <f>IF(zgłoszenia[[#This Row],[Data zakończenia sprawy]]&gt;0,zgłoszenia[[#This Row],[Data zakończenia sprawy]]," ")</f>
        <v>42544</v>
      </c>
      <c r="H614" s="61" t="str">
        <f>IF(zgłoszenia[[#This Row],[Sposób zakończenia]]&gt;0,zgłoszenia[[#This Row],[Sposób zakończenia]]," ")</f>
        <v>brak sprzeciwu - zgłoszenie skuteczne</v>
      </c>
      <c r="I614" s="77" t="e">
        <f>IF(#REF!&gt;0,#REF!,"---")</f>
        <v>#REF!</v>
      </c>
    </row>
    <row r="615" spans="1:9" ht="45" x14ac:dyDescent="0.25">
      <c r="A615" s="68" t="str">
        <f>IF(zgłoszenia[[#This Row],[ID]]&gt;0,zgłoszenia[[#This Row],[Lp.]]&amp;" "&amp;zgłoszenia[[#This Row],[ID]]&amp;"
"&amp;zgłoszenia[[#This Row],[Nr kance- laryjny]]&amp;"/P/15","---")</f>
        <v>612 KŻ
9976/P/15</v>
      </c>
      <c r="B61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
gm. Mielno; ob.Gąski; dz. Nr 36/24</v>
      </c>
      <c r="C615" s="44" t="str">
        <f>IF(zgłoszenia[[#This Row],[Rodzaj zgłoszenia]]&gt;0,zgłoszenia[[#This Row],[Rodzaj zgłoszenia]]," ")</f>
        <v>tymczasowy obiekt - art. 29 ust. 1, pkt 12</v>
      </c>
      <c r="D615" s="64" t="e">
        <f>IF(#REF!&gt;0,#REF!&amp;";
"&amp;#REF!," ")</f>
        <v>#REF!</v>
      </c>
      <c r="E615" s="69" t="e">
        <f>IF(zgłoszenia[BOŚ Znak sprawy]&gt;0,zgłoszenia[BOŚ Znak sprawy]&amp;"
( "&amp;#REF!&amp;" "&amp;"dni )"," ")</f>
        <v>#REF!</v>
      </c>
      <c r="F615" s="82">
        <f>IF(zgłoszenia[[#This Row],[Data wpływu wniosku]]&gt;0,zgłoszenia[[#This Row],[Data wpływu wniosku]]," ")</f>
        <v>42515</v>
      </c>
      <c r="G615" s="60">
        <f>IF(zgłoszenia[[#This Row],[Data zakończenia sprawy]]&gt;0,zgłoszenia[[#This Row],[Data zakończenia sprawy]]," ")</f>
        <v>42528</v>
      </c>
      <c r="H615" s="61" t="str">
        <f>IF(zgłoszenia[[#This Row],[Sposób zakończenia]]&gt;0,zgłoszenia[[#This Row],[Sposób zakończenia]]," ")</f>
        <v>brak sprzeciwu - zgłoszenie skuteczne</v>
      </c>
      <c r="I615" s="77" t="e">
        <f>IF(#REF!&gt;0,#REF!,"---")</f>
        <v>#REF!</v>
      </c>
    </row>
    <row r="616" spans="1:9" ht="30" x14ac:dyDescent="0.25">
      <c r="A616" s="68" t="str">
        <f>IF(zgłoszenia[[#This Row],[ID]]&gt;0,zgłoszenia[[#This Row],[Lp.]]&amp;" "&amp;zgłoszenia[[#This Row],[ID]]&amp;"
"&amp;zgłoszenia[[#This Row],[Nr kance- laryjny]]&amp;"/P/15","---")</f>
        <v>613 EJ
10019/P/15</v>
      </c>
      <c r="B61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przydomowy basen 
gm. Mielno; ob.Unieście; dz. Nr 4/138</v>
      </c>
      <c r="C616" s="44" t="str">
        <f>IF(zgłoszenia[[#This Row],[Rodzaj zgłoszenia]]&gt;0,zgłoszenia[[#This Row],[Rodzaj zgłoszenia]]," ")</f>
        <v>budowa obiektu - art. 29 ust. 1</v>
      </c>
      <c r="D616" s="64" t="e">
        <f>IF(#REF!&gt;0,#REF!&amp;";
"&amp;#REF!," ")</f>
        <v>#REF!</v>
      </c>
      <c r="E616" s="69" t="e">
        <f>IF(zgłoszenia[BOŚ Znak sprawy]&gt;0,zgłoszenia[BOŚ Znak sprawy]&amp;"
( "&amp;#REF!&amp;" "&amp;"dni )"," ")</f>
        <v>#REF!</v>
      </c>
      <c r="F616" s="82">
        <f>IF(zgłoszenia[[#This Row],[Data wpływu wniosku]]&gt;0,zgłoszenia[[#This Row],[Data wpływu wniosku]]," ")</f>
        <v>42515</v>
      </c>
      <c r="G616" s="60">
        <f>IF(zgłoszenia[[#This Row],[Data zakończenia sprawy]]&gt;0,zgłoszenia[[#This Row],[Data zakończenia sprawy]]," ")</f>
        <v>42529</v>
      </c>
      <c r="H616" s="61" t="str">
        <f>IF(zgłoszenia[[#This Row],[Sposób zakończenia]]&gt;0,zgłoszenia[[#This Row],[Sposób zakończenia]]," ")</f>
        <v>brak sprzeciwu - zgłoszenie skuteczne</v>
      </c>
      <c r="I616" s="77" t="e">
        <f>IF(#REF!&gt;0,#REF!,"---")</f>
        <v>#REF!</v>
      </c>
    </row>
    <row r="617" spans="1:9" ht="30" x14ac:dyDescent="0.25">
      <c r="A617" s="68" t="str">
        <f>IF(zgłoszenia[[#This Row],[ID]]&gt;0,zgłoszenia[[#This Row],[Lp.]]&amp;" "&amp;zgłoszenia[[#This Row],[ID]]&amp;"
"&amp;zgłoszenia[[#This Row],[Nr kance- laryjny]]&amp;"/P/15","---")</f>
        <v>614 WŚ
9980/P/15</v>
      </c>
      <c r="B61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ob.Skibno; dz. Nr 212/3</v>
      </c>
      <c r="C617" s="44" t="str">
        <f>IF(zgłoszenia[[#This Row],[Rodzaj zgłoszenia]]&gt;0,zgłoszenia[[#This Row],[Rodzaj zgłoszenia]]," ")</f>
        <v>budowa obiektu - art. 29 ust. 1</v>
      </c>
      <c r="D617" s="64" t="e">
        <f>IF(#REF!&gt;0,#REF!&amp;";
"&amp;#REF!," ")</f>
        <v>#REF!</v>
      </c>
      <c r="E617" s="69" t="e">
        <f>IF(zgłoszenia[BOŚ Znak sprawy]&gt;0,zgłoszenia[BOŚ Znak sprawy]&amp;"
( "&amp;#REF!&amp;" "&amp;"dni )"," ")</f>
        <v>#REF!</v>
      </c>
      <c r="F617" s="82">
        <f>IF(zgłoszenia[[#This Row],[Data wpływu wniosku]]&gt;0,zgłoszenia[[#This Row],[Data wpływu wniosku]]," ")</f>
        <v>42515</v>
      </c>
      <c r="G617" s="60">
        <f>IF(zgłoszenia[[#This Row],[Data zakończenia sprawy]]&gt;0,zgłoszenia[[#This Row],[Data zakończenia sprawy]]," ")</f>
        <v>42545</v>
      </c>
      <c r="H617" s="61" t="str">
        <f>IF(zgłoszenia[[#This Row],[Sposób zakończenia]]&gt;0,zgłoszenia[[#This Row],[Sposób zakończenia]]," ")</f>
        <v>brak sprzeciwu - zgłoszenie skuteczne</v>
      </c>
      <c r="I617" s="77" t="e">
        <f>IF(#REF!&gt;0,#REF!,"---")</f>
        <v>#REF!</v>
      </c>
    </row>
    <row r="618" spans="1:9" ht="30" x14ac:dyDescent="0.25">
      <c r="A618" s="68" t="str">
        <f>IF(zgłoszenia[[#This Row],[ID]]&gt;0,zgłoszenia[[#This Row],[Lp.]]&amp;" "&amp;zgłoszenia[[#This Row],[ID]]&amp;"
"&amp;zgłoszenia[[#This Row],[Nr kance- laryjny]]&amp;"/P/15","---")</f>
        <v>615 WŚ
9981/P/15</v>
      </c>
      <c r="B61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gospodarczego 
gm. Sianów; ob.Skibno; dz. Nr 139/1</v>
      </c>
      <c r="C618" s="44" t="str">
        <f>IF(zgłoszenia[[#This Row],[Rodzaj zgłoszenia]]&gt;0,zgłoszenia[[#This Row],[Rodzaj zgłoszenia]]," ")</f>
        <v>rozbiórka obiektu - art. 31</v>
      </c>
      <c r="D618" s="64" t="e">
        <f>IF(#REF!&gt;0,#REF!&amp;";
"&amp;#REF!," ")</f>
        <v>#REF!</v>
      </c>
      <c r="E618" s="69" t="e">
        <f>IF(zgłoszenia[BOŚ Znak sprawy]&gt;0,zgłoszenia[BOŚ Znak sprawy]&amp;"
( "&amp;#REF!&amp;" "&amp;"dni )"," ")</f>
        <v>#REF!</v>
      </c>
      <c r="F618" s="82">
        <f>IF(zgłoszenia[[#This Row],[Data wpływu wniosku]]&gt;0,zgłoszenia[[#This Row],[Data wpływu wniosku]]," ")</f>
        <v>42515</v>
      </c>
      <c r="G618" s="60">
        <f>IF(zgłoszenia[[#This Row],[Data zakończenia sprawy]]&gt;0,zgłoszenia[[#This Row],[Data zakończenia sprawy]]," ")</f>
        <v>42545</v>
      </c>
      <c r="H618" s="61" t="str">
        <f>IF(zgłoszenia[[#This Row],[Sposób zakończenia]]&gt;0,zgłoszenia[[#This Row],[Sposób zakończenia]]," ")</f>
        <v>brak sprzeciwu - zgłoszenie skuteczne</v>
      </c>
      <c r="I618" s="77" t="e">
        <f>IF(#REF!&gt;0,#REF!,"---")</f>
        <v>#REF!</v>
      </c>
    </row>
    <row r="619" spans="1:9" ht="30" x14ac:dyDescent="0.25">
      <c r="A619" s="68" t="str">
        <f>IF(zgłoszenia[[#This Row],[ID]]&gt;0,zgłoszenia[[#This Row],[Lp.]]&amp;" "&amp;zgłoszenia[[#This Row],[ID]]&amp;"
"&amp;zgłoszenia[[#This Row],[Nr kance- laryjny]]&amp;"/P/15","---")</f>
        <v>616 EJ
10026/P/15</v>
      </c>
      <c r="B61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montaż siłowni plenerowej 
gm. Polanów; ob.Polanów; dz. Nr 16/2</v>
      </c>
      <c r="C619" s="44" t="str">
        <f>IF(zgłoszenia[[#This Row],[Rodzaj zgłoszenia]]&gt;0,zgłoszenia[[#This Row],[Rodzaj zgłoszenia]]," ")</f>
        <v>budowa obiektu - art. 29 ust. 1</v>
      </c>
      <c r="D619" s="64" t="e">
        <f>IF(#REF!&gt;0,#REF!&amp;";
"&amp;#REF!," ")</f>
        <v>#REF!</v>
      </c>
      <c r="E619" s="69" t="e">
        <f>IF(zgłoszenia[BOŚ Znak sprawy]&gt;0,zgłoszenia[BOŚ Znak sprawy]&amp;"
( "&amp;#REF!&amp;" "&amp;"dni )"," ")</f>
        <v>#REF!</v>
      </c>
      <c r="F619" s="82">
        <f>IF(zgłoszenia[[#This Row],[Data wpływu wniosku]]&gt;0,zgłoszenia[[#This Row],[Data wpływu wniosku]]," ")</f>
        <v>42515</v>
      </c>
      <c r="G619" s="60">
        <f>IF(zgłoszenia[[#This Row],[Data zakończenia sprawy]]&gt;0,zgłoszenia[[#This Row],[Data zakończenia sprawy]]," ")</f>
        <v>42534</v>
      </c>
      <c r="H619" s="61" t="str">
        <f>IF(zgłoszenia[[#This Row],[Sposób zakończenia]]&gt;0,zgłoszenia[[#This Row],[Sposób zakończenia]]," ")</f>
        <v>brak sprzeciwu - zgłoszenie skuteczne</v>
      </c>
      <c r="I619" s="77" t="e">
        <f>IF(#REF!&gt;0,#REF!,"---")</f>
        <v>#REF!</v>
      </c>
    </row>
    <row r="620" spans="1:9" ht="45" x14ac:dyDescent="0.25">
      <c r="A620" s="68" t="str">
        <f>IF(zgłoszenia[[#This Row],[ID]]&gt;0,zgłoszenia[[#This Row],[Lp.]]&amp;" "&amp;zgłoszenia[[#This Row],[ID]]&amp;"
"&amp;zgłoszenia[[#This Row],[Nr kance- laryjny]]&amp;"/P/15","---")</f>
        <v>617 SR
10010/P/15</v>
      </c>
      <c r="B62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
gm. Mielno; ob.Sarbinowo; dz. Nr 281/3</v>
      </c>
      <c r="C620" s="44" t="str">
        <f>IF(zgłoszenia[[#This Row],[Rodzaj zgłoszenia]]&gt;0,zgłoszenia[[#This Row],[Rodzaj zgłoszenia]]," ")</f>
        <v>tymczasowy obiekt - art. 29 ust. 1, pkt 12</v>
      </c>
      <c r="D620" s="64" t="e">
        <f>IF(#REF!&gt;0,#REF!&amp;";
"&amp;#REF!," ")</f>
        <v>#REF!</v>
      </c>
      <c r="E620" s="69" t="e">
        <f>IF(zgłoszenia[BOŚ Znak sprawy]&gt;0,zgłoszenia[BOŚ Znak sprawy]&amp;"
( "&amp;#REF!&amp;" "&amp;"dni )"," ")</f>
        <v>#REF!</v>
      </c>
      <c r="F620" s="82">
        <f>IF(zgłoszenia[[#This Row],[Data wpływu wniosku]]&gt;0,zgłoszenia[[#This Row],[Data wpływu wniosku]]," ")</f>
        <v>42515</v>
      </c>
      <c r="G620" s="60">
        <f>IF(zgłoszenia[[#This Row],[Data zakończenia sprawy]]&gt;0,zgłoszenia[[#This Row],[Data zakończenia sprawy]]," ")</f>
        <v>42564</v>
      </c>
      <c r="H620" s="61" t="str">
        <f>IF(zgłoszenia[[#This Row],[Sposób zakończenia]]&gt;0,zgłoszenia[[#This Row],[Sposób zakończenia]]," ")</f>
        <v>decyzja sprzeciwu</v>
      </c>
      <c r="I620" s="77" t="e">
        <f>IF(#REF!&gt;0,#REF!,"---")</f>
        <v>#REF!</v>
      </c>
    </row>
    <row r="621" spans="1:9" ht="45" x14ac:dyDescent="0.25">
      <c r="A621" s="68" t="str">
        <f>IF(zgłoszenia[[#This Row],[ID]]&gt;0,zgłoszenia[[#This Row],[Lp.]]&amp;" "&amp;zgłoszenia[[#This Row],[ID]]&amp;"
"&amp;zgłoszenia[[#This Row],[Nr kance- laryjny]]&amp;"/P/15","---")</f>
        <v>618 WŚ
9994/P/15</v>
      </c>
      <c r="B62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Sianów; ob.Kleszcze; dz. Nr 48/15, 48/10</v>
      </c>
      <c r="C621" s="44" t="str">
        <f>IF(zgłoszenia[[#This Row],[Rodzaj zgłoszenia]]&gt;0,zgłoszenia[[#This Row],[Rodzaj zgłoszenia]]," ")</f>
        <v>jednorodzinne art.29 ust.1 pkt 1a</v>
      </c>
      <c r="D621" s="64" t="e">
        <f>IF(#REF!&gt;0,#REF!&amp;";
"&amp;#REF!," ")</f>
        <v>#REF!</v>
      </c>
      <c r="E621" s="69" t="e">
        <f>IF(zgłoszenia[BOŚ Znak sprawy]&gt;0,zgłoszenia[BOŚ Znak sprawy]&amp;"
( "&amp;#REF!&amp;" "&amp;"dni )"," ")</f>
        <v>#REF!</v>
      </c>
      <c r="F621" s="82">
        <f>IF(zgłoszenia[[#This Row],[Data wpływu wniosku]]&gt;0,zgłoszenia[[#This Row],[Data wpływu wniosku]]," ")</f>
        <v>42515</v>
      </c>
      <c r="G621" s="60" t="str">
        <f>IF(zgłoszenia[[#This Row],[Data zakończenia sprawy]]&gt;0,zgłoszenia[[#This Row],[Data zakończenia sprawy]]," ")</f>
        <v xml:space="preserve"> </v>
      </c>
      <c r="H621" s="61" t="str">
        <f>IF(zgłoszenia[[#This Row],[Sposób zakończenia]]&gt;0,zgłoszenia[[#This Row],[Sposób zakończenia]]," ")</f>
        <v xml:space="preserve"> </v>
      </c>
      <c r="I621" s="77" t="e">
        <f>IF(#REF!&gt;0,#REF!,"---")</f>
        <v>#REF!</v>
      </c>
    </row>
    <row r="622" spans="1:9" ht="30" x14ac:dyDescent="0.25">
      <c r="A622" s="68" t="str">
        <f>IF(zgłoszenia[[#This Row],[ID]]&gt;0,zgłoszenia[[#This Row],[Lp.]]&amp;" "&amp;zgłoszenia[[#This Row],[ID]]&amp;"
"&amp;zgłoszenia[[#This Row],[Nr kance- laryjny]]&amp;"/P/15","---")</f>
        <v>619 ŁD
9989/P/15</v>
      </c>
      <c r="B62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Biesiekierz; ob.Kotłowo; dz. Nr 7/93</v>
      </c>
      <c r="C622" s="44" t="str">
        <f>IF(zgłoszenia[[#This Row],[Rodzaj zgłoszenia]]&gt;0,zgłoszenia[[#This Row],[Rodzaj zgłoszenia]]," ")</f>
        <v>jednorodzinne art.29 ust.1 pkt 1a</v>
      </c>
      <c r="D622" s="64" t="e">
        <f>IF(#REF!&gt;0,#REF!&amp;";
"&amp;#REF!," ")</f>
        <v>#REF!</v>
      </c>
      <c r="E622" s="69" t="e">
        <f>IF(zgłoszenia[BOŚ Znak sprawy]&gt;0,zgłoszenia[BOŚ Znak sprawy]&amp;"
( "&amp;#REF!&amp;" "&amp;"dni )"," ")</f>
        <v>#REF!</v>
      </c>
      <c r="F622" s="82">
        <f>IF(zgłoszenia[[#This Row],[Data wpływu wniosku]]&gt;0,zgłoszenia[[#This Row],[Data wpływu wniosku]]," ")</f>
        <v>42515</v>
      </c>
      <c r="G622" s="60">
        <f>IF(zgłoszenia[[#This Row],[Data zakończenia sprawy]]&gt;0,zgłoszenia[[#This Row],[Data zakończenia sprawy]]," ")</f>
        <v>42668</v>
      </c>
      <c r="H622" s="61" t="str">
        <f>IF(zgłoszenia[[#This Row],[Sposób zakończenia]]&gt;0,zgłoszenia[[#This Row],[Sposób zakończenia]]," ")</f>
        <v>decyzja sprzeciwu</v>
      </c>
      <c r="I622" s="77" t="e">
        <f>IF(#REF!&gt;0,#REF!,"---")</f>
        <v>#REF!</v>
      </c>
    </row>
    <row r="623" spans="1:9" ht="30" x14ac:dyDescent="0.25">
      <c r="A623" s="68" t="str">
        <f>IF(zgłoszenia[[#This Row],[ID]]&gt;0,zgłoszenia[[#This Row],[Lp.]]&amp;" "&amp;zgłoszenia[[#This Row],[ID]]&amp;"
"&amp;zgłoszenia[[#This Row],[Nr kance- laryjny]]&amp;"/P/15","---")</f>
        <v>620 ŁD
9995/P/15</v>
      </c>
      <c r="B62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ob.Niekłonice; dz. Nr 136/3</v>
      </c>
      <c r="C623" s="44" t="str">
        <f>IF(zgłoszenia[[#This Row],[Rodzaj zgłoszenia]]&gt;0,zgłoszenia[[#This Row],[Rodzaj zgłoszenia]]," ")</f>
        <v>jednorodzinne art.29 ust.1 pkt 1a</v>
      </c>
      <c r="D623" s="64" t="e">
        <f>IF(#REF!&gt;0,#REF!&amp;";
"&amp;#REF!," ")</f>
        <v>#REF!</v>
      </c>
      <c r="E623" s="69" t="e">
        <f>IF(zgłoszenia[BOŚ Znak sprawy]&gt;0,zgłoszenia[BOŚ Znak sprawy]&amp;"
( "&amp;#REF!&amp;" "&amp;"dni )"," ")</f>
        <v>#REF!</v>
      </c>
      <c r="F623" s="82">
        <f>IF(zgłoszenia[[#This Row],[Data wpływu wniosku]]&gt;0,zgłoszenia[[#This Row],[Data wpływu wniosku]]," ")</f>
        <v>42515</v>
      </c>
      <c r="G623" s="60">
        <f>IF(zgłoszenia[[#This Row],[Data zakończenia sprawy]]&gt;0,zgłoszenia[[#This Row],[Data zakończenia sprawy]]," ")</f>
        <v>42545</v>
      </c>
      <c r="H623" s="61" t="str">
        <f>IF(zgłoszenia[[#This Row],[Sposób zakończenia]]&gt;0,zgłoszenia[[#This Row],[Sposób zakończenia]]," ")</f>
        <v>brak sprzeciwu - zgłoszenie skuteczne</v>
      </c>
      <c r="I623" s="77" t="e">
        <f>IF(#REF!&gt;0,#REF!,"---")</f>
        <v>#REF!</v>
      </c>
    </row>
    <row r="624" spans="1:9" ht="60" x14ac:dyDescent="0.25">
      <c r="A624" s="68" t="str">
        <f>IF(zgłoszenia[[#This Row],[ID]]&gt;0,zgłoszenia[[#This Row],[Lp.]]&amp;" "&amp;zgłoszenia[[#This Row],[ID]]&amp;"
"&amp;zgłoszenia[[#This Row],[Nr kance- laryjny]]&amp;"/P/15","---")</f>
        <v>621 ŁD
9991/P/15</v>
      </c>
      <c r="B62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z garażerm 
gm. Biesiekierz; ob.Nowe Bielice; dz. Nr 46/54</v>
      </c>
      <c r="C624" s="44" t="str">
        <f>IF(zgłoszenia[[#This Row],[Rodzaj zgłoszenia]]&gt;0,zgłoszenia[[#This Row],[Rodzaj zgłoszenia]]," ")</f>
        <v>jednorodzinne art.29 ust.1 pkt 1a</v>
      </c>
      <c r="D624" s="64" t="e">
        <f>IF(#REF!&gt;0,#REF!&amp;";
"&amp;#REF!," ")</f>
        <v>#REF!</v>
      </c>
      <c r="E624" s="69" t="e">
        <f>IF(zgłoszenia[BOŚ Znak sprawy]&gt;0,zgłoszenia[BOŚ Znak sprawy]&amp;"
( "&amp;#REF!&amp;" "&amp;"dni )"," ")</f>
        <v>#REF!</v>
      </c>
      <c r="F624" s="82">
        <f>IF(zgłoszenia[[#This Row],[Data wpływu wniosku]]&gt;0,zgłoszenia[[#This Row],[Data wpływu wniosku]]," ")</f>
        <v>42515</v>
      </c>
      <c r="G624" s="60">
        <f>IF(zgłoszenia[[#This Row],[Data zakończenia sprawy]]&gt;0,zgłoszenia[[#This Row],[Data zakończenia sprawy]]," ")</f>
        <v>42543</v>
      </c>
      <c r="H624" s="61" t="str">
        <f>IF(zgłoszenia[[#This Row],[Sposób zakończenia]]&gt;0,zgłoszenia[[#This Row],[Sposób zakończenia]]," ")</f>
        <v>brak sprzeciwu - zgłoszenie skuteczne</v>
      </c>
      <c r="I624" s="77" t="e">
        <f>IF(#REF!&gt;0,#REF!,"---")</f>
        <v>#REF!</v>
      </c>
    </row>
    <row r="625" spans="1:9" ht="45" x14ac:dyDescent="0.25">
      <c r="A625" s="68" t="str">
        <f>IF(zgłoszenia[[#This Row],[ID]]&gt;0,zgłoszenia[[#This Row],[Lp.]]&amp;" "&amp;zgłoszenia[[#This Row],[ID]]&amp;"
"&amp;zgłoszenia[[#This Row],[Nr kance- laryjny]]&amp;"/P/15","---")</f>
        <v>622 ŁD
9635/P/16/P/15</v>
      </c>
      <c r="B62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wodociągowe, kana-san. 
gm. Biesiekierz; ob.Nowe Bielice; dz. Nr 194/34,194/33</v>
      </c>
      <c r="C625" s="44" t="str">
        <f>IF(zgłoszenia[[#This Row],[Rodzaj zgłoszenia]]&gt;0,zgłoszenia[[#This Row],[Rodzaj zgłoszenia]]," ")</f>
        <v>budowa obiektu - art. 29 ust. 1</v>
      </c>
      <c r="D625" s="64" t="e">
        <f>IF(#REF!&gt;0,#REF!&amp;";
"&amp;#REF!," ")</f>
        <v>#REF!</v>
      </c>
      <c r="E625" s="69" t="e">
        <f>IF(zgłoszenia[BOŚ Znak sprawy]&gt;0,zgłoszenia[BOŚ Znak sprawy]&amp;"
( "&amp;#REF!&amp;" "&amp;"dni )"," ")</f>
        <v>#REF!</v>
      </c>
      <c r="F625" s="82">
        <f>IF(zgłoszenia[[#This Row],[Data wpływu wniosku]]&gt;0,zgłoszenia[[#This Row],[Data wpływu wniosku]]," ")</f>
        <v>42510</v>
      </c>
      <c r="G625" s="60">
        <f>IF(zgłoszenia[[#This Row],[Data zakończenia sprawy]]&gt;0,zgłoszenia[[#This Row],[Data zakończenia sprawy]]," ")</f>
        <v>42537</v>
      </c>
      <c r="H625" s="61" t="str">
        <f>IF(zgłoszenia[[#This Row],[Sposób zakończenia]]&gt;0,zgłoszenia[[#This Row],[Sposób zakończenia]]," ")</f>
        <v>brak sprzeciwu - zgłoszenie skuteczne</v>
      </c>
      <c r="I625" s="77" t="e">
        <f>IF(#REF!&gt;0,#REF!,"---")</f>
        <v>#REF!</v>
      </c>
    </row>
    <row r="626" spans="1:9" ht="45" x14ac:dyDescent="0.25">
      <c r="A626" s="68" t="str">
        <f>IF(zgłoszenia[[#This Row],[ID]]&gt;0,zgłoszenia[[#This Row],[Lp.]]&amp;" "&amp;zgłoszenia[[#This Row],[ID]]&amp;"
"&amp;zgłoszenia[[#This Row],[Nr kance- laryjny]]&amp;"/P/15","---")</f>
        <v>623 ŁD
9374/P/16/P/15</v>
      </c>
      <c r="B62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
gm. Biesiekierz; ob.Nowe Bielice; dz. Nr 208/46</v>
      </c>
      <c r="C626" s="44" t="str">
        <f>IF(zgłoszenia[[#This Row],[Rodzaj zgłoszenia]]&gt;0,zgłoszenia[[#This Row],[Rodzaj zgłoszenia]]," ")</f>
        <v>budowa obiektu - art. 29 ust. 1</v>
      </c>
      <c r="D626" s="64" t="e">
        <f>IF(#REF!&gt;0,#REF!&amp;";
"&amp;#REF!," ")</f>
        <v>#REF!</v>
      </c>
      <c r="E626" s="69" t="e">
        <f>IF(zgłoszenia[BOŚ Znak sprawy]&gt;0,zgłoszenia[BOŚ Znak sprawy]&amp;"
( "&amp;#REF!&amp;" "&amp;"dni )"," ")</f>
        <v>#REF!</v>
      </c>
      <c r="F626" s="82">
        <f>IF(zgłoszenia[[#This Row],[Data wpływu wniosku]]&gt;0,zgłoszenia[[#This Row],[Data wpływu wniosku]]," ")</f>
        <v>42508</v>
      </c>
      <c r="G626" s="60">
        <f>IF(zgłoszenia[[#This Row],[Data zakończenia sprawy]]&gt;0,zgłoszenia[[#This Row],[Data zakończenia sprawy]]," ")</f>
        <v>42537</v>
      </c>
      <c r="H626" s="61" t="str">
        <f>IF(zgłoszenia[[#This Row],[Sposób zakończenia]]&gt;0,zgłoszenia[[#This Row],[Sposób zakończenia]]," ")</f>
        <v>brak sprzeciwu - zgłoszenie skuteczne</v>
      </c>
      <c r="I626" s="77" t="e">
        <f>IF(#REF!&gt;0,#REF!,"---")</f>
        <v>#REF!</v>
      </c>
    </row>
    <row r="627" spans="1:9" ht="30" x14ac:dyDescent="0.25">
      <c r="A627" s="68" t="str">
        <f>IF(zgłoszenia[[#This Row],[ID]]&gt;0,zgłoszenia[[#This Row],[Lp.]]&amp;" "&amp;zgłoszenia[[#This Row],[ID]]&amp;"
"&amp;zgłoszenia[[#This Row],[Nr kance- laryjny]]&amp;"/P/15","---")</f>
        <v>624 MS
10120/P/15</v>
      </c>
      <c r="B62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ob.Mścice; dz. Nr 136/25</v>
      </c>
      <c r="C627" s="44" t="str">
        <f>IF(zgłoszenia[[#This Row],[Rodzaj zgłoszenia]]&gt;0,zgłoszenia[[#This Row],[Rodzaj zgłoszenia]]," ")</f>
        <v>budowa obiektu - art. 29 ust. 1</v>
      </c>
      <c r="D627" s="64" t="e">
        <f>IF(#REF!&gt;0,#REF!&amp;";
"&amp;#REF!," ")</f>
        <v>#REF!</v>
      </c>
      <c r="E627" s="69" t="e">
        <f>IF(zgłoszenia[BOŚ Znak sprawy]&gt;0,zgłoszenia[BOŚ Znak sprawy]&amp;"
( "&amp;#REF!&amp;" "&amp;"dni )"," ")</f>
        <v>#REF!</v>
      </c>
      <c r="F627" s="82">
        <f>IF(zgłoszenia[[#This Row],[Data wpływu wniosku]]&gt;0,zgłoszenia[[#This Row],[Data wpływu wniosku]]," ")</f>
        <v>42517</v>
      </c>
      <c r="G627" s="60">
        <f>IF(zgłoszenia[[#This Row],[Data zakończenia sprawy]]&gt;0,zgłoszenia[[#This Row],[Data zakończenia sprawy]]," ")</f>
        <v>42545</v>
      </c>
      <c r="H627" s="61" t="str">
        <f>IF(zgłoszenia[[#This Row],[Sposób zakończenia]]&gt;0,zgłoszenia[[#This Row],[Sposób zakończenia]]," ")</f>
        <v>brak sprzeciwu - zgłoszenie skuteczne</v>
      </c>
      <c r="I627" s="77" t="e">
        <f>IF(#REF!&gt;0,#REF!,"---")</f>
        <v>#REF!</v>
      </c>
    </row>
    <row r="628" spans="1:9" ht="30" x14ac:dyDescent="0.25">
      <c r="A628" s="68" t="str">
        <f>IF(zgłoszenia[[#This Row],[ID]]&gt;0,zgłoszenia[[#This Row],[Lp.]]&amp;" "&amp;zgłoszenia[[#This Row],[ID]]&amp;"
"&amp;zgłoszenia[[#This Row],[Nr kance- laryjny]]&amp;"/P/15","---")</f>
        <v>625 MS
10121/P/15</v>
      </c>
      <c r="B62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ob.Mścice; dz. Nr 136/26</v>
      </c>
      <c r="C628" s="44" t="str">
        <f>IF(zgłoszenia[[#This Row],[Rodzaj zgłoszenia]]&gt;0,zgłoszenia[[#This Row],[Rodzaj zgłoszenia]]," ")</f>
        <v>budowa obiektu - art. 29 ust. 1</v>
      </c>
      <c r="D628" s="64" t="e">
        <f>IF(#REF!&gt;0,#REF!&amp;";
"&amp;#REF!," ")</f>
        <v>#REF!</v>
      </c>
      <c r="E628" s="69" t="e">
        <f>IF(zgłoszenia[BOŚ Znak sprawy]&gt;0,zgłoszenia[BOŚ Znak sprawy]&amp;"
( "&amp;#REF!&amp;" "&amp;"dni )"," ")</f>
        <v>#REF!</v>
      </c>
      <c r="F628" s="82">
        <f>IF(zgłoszenia[[#This Row],[Data wpływu wniosku]]&gt;0,zgłoszenia[[#This Row],[Data wpływu wniosku]]," ")</f>
        <v>42517</v>
      </c>
      <c r="G628" s="60">
        <f>IF(zgłoszenia[[#This Row],[Data zakończenia sprawy]]&gt;0,zgłoszenia[[#This Row],[Data zakończenia sprawy]]," ")</f>
        <v>42545</v>
      </c>
      <c r="H628" s="61" t="str">
        <f>IF(zgłoszenia[[#This Row],[Sposób zakończenia]]&gt;0,zgłoszenia[[#This Row],[Sposób zakończenia]]," ")</f>
        <v>brak sprzeciwu - zgłoszenie skuteczne</v>
      </c>
      <c r="I628" s="77" t="e">
        <f>IF(#REF!&gt;0,#REF!,"---")</f>
        <v>#REF!</v>
      </c>
    </row>
    <row r="629" spans="1:9" ht="30" x14ac:dyDescent="0.25">
      <c r="A629" s="68" t="str">
        <f>IF(zgłoszenia[[#This Row],[ID]]&gt;0,zgłoszenia[[#This Row],[Lp.]]&amp;" "&amp;zgłoszenia[[#This Row],[ID]]&amp;"
"&amp;zgłoszenia[[#This Row],[Nr kance- laryjny]]&amp;"/P/15","---")</f>
        <v>626 MS
10111/P/15</v>
      </c>
      <c r="B62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 
gm. Będzino; ob.Będzinko; dz. Nr 102/11</v>
      </c>
      <c r="C629" s="44" t="str">
        <f>IF(zgłoszenia[[#This Row],[Rodzaj zgłoszenia]]&gt;0,zgłoszenia[[#This Row],[Rodzaj zgłoszenia]]," ")</f>
        <v>budowa obiektu - art. 29 ust. 1</v>
      </c>
      <c r="D629" s="64" t="e">
        <f>IF(#REF!&gt;0,#REF!&amp;";
"&amp;#REF!," ")</f>
        <v>#REF!</v>
      </c>
      <c r="E629" s="69" t="e">
        <f>IF(zgłoszenia[BOŚ Znak sprawy]&gt;0,zgłoszenia[BOŚ Znak sprawy]&amp;"
( "&amp;#REF!&amp;" "&amp;"dni )"," ")</f>
        <v>#REF!</v>
      </c>
      <c r="F629" s="82">
        <f>IF(zgłoszenia[[#This Row],[Data wpływu wniosku]]&gt;0,zgłoszenia[[#This Row],[Data wpływu wniosku]]," ")</f>
        <v>42517</v>
      </c>
      <c r="G629" s="60">
        <f>IF(zgłoszenia[[#This Row],[Data zakończenia sprawy]]&gt;0,zgłoszenia[[#This Row],[Data zakończenia sprawy]]," ")</f>
        <v>42545</v>
      </c>
      <c r="H629" s="61" t="str">
        <f>IF(zgłoszenia[[#This Row],[Sposób zakończenia]]&gt;0,zgłoszenia[[#This Row],[Sposób zakończenia]]," ")</f>
        <v>brak sprzeciwu - zgłoszenie skuteczne</v>
      </c>
      <c r="I629" s="77" t="e">
        <f>IF(#REF!&gt;0,#REF!,"---")</f>
        <v>#REF!</v>
      </c>
    </row>
    <row r="630" spans="1:9" ht="60" x14ac:dyDescent="0.25">
      <c r="A630" s="68" t="str">
        <f>IF(zgłoszenia[[#This Row],[ID]]&gt;0,zgłoszenia[[#This Row],[Lp.]]&amp;" "&amp;zgłoszenia[[#This Row],[ID]]&amp;"
"&amp;zgłoszenia[[#This Row],[Nr kance- laryjny]]&amp;"/P/15","---")</f>
        <v>627 AŁ
10130/P/15</v>
      </c>
      <c r="B63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budynku magazynowego na mieszkalny 
gm. Świeszyno; ob.Zegrze Pomorskie ; dz. Nr 109/17</v>
      </c>
      <c r="C630" s="44" t="str">
        <f>IF(zgłoszenia[[#This Row],[Rodzaj zgłoszenia]]&gt;0,zgłoszenia[[#This Row],[Rodzaj zgłoszenia]]," ")</f>
        <v>zmiana sposobu użytkowania - atr. 71</v>
      </c>
      <c r="D630" s="64" t="e">
        <f>IF(#REF!&gt;0,#REF!&amp;";
"&amp;#REF!," ")</f>
        <v>#REF!</v>
      </c>
      <c r="E630" s="69" t="e">
        <f>IF(zgłoszenia[BOŚ Znak sprawy]&gt;0,zgłoszenia[BOŚ Znak sprawy]&amp;"
( "&amp;#REF!&amp;" "&amp;"dni )"," ")</f>
        <v>#REF!</v>
      </c>
      <c r="F630" s="82">
        <f>IF(zgłoszenia[[#This Row],[Data wpływu wniosku]]&gt;0,zgłoszenia[[#This Row],[Data wpływu wniosku]]," ")</f>
        <v>42517</v>
      </c>
      <c r="G630" s="60">
        <f>IF(zgłoszenia[[#This Row],[Data zakończenia sprawy]]&gt;0,zgłoszenia[[#This Row],[Data zakończenia sprawy]]," ")</f>
        <v>42537</v>
      </c>
      <c r="H630" s="61" t="str">
        <f>IF(zgłoszenia[[#This Row],[Sposób zakończenia]]&gt;0,zgłoszenia[[#This Row],[Sposób zakończenia]]," ")</f>
        <v>brak sprzeciwu - zgłoszenie skuteczne</v>
      </c>
      <c r="I630" s="77" t="e">
        <f>IF(#REF!&gt;0,#REF!,"---")</f>
        <v>#REF!</v>
      </c>
    </row>
    <row r="631" spans="1:9" ht="45" x14ac:dyDescent="0.25">
      <c r="A631" s="68" t="str">
        <f>IF(zgłoszenia[[#This Row],[ID]]&gt;0,zgłoszenia[[#This Row],[Lp.]]&amp;" "&amp;zgłoszenia[[#This Row],[ID]]&amp;"
"&amp;zgłoszenia[[#This Row],[Nr kance- laryjny]]&amp;"/P/15","---")</f>
        <v>628 AŁ
10132/P/15</v>
      </c>
      <c r="B63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zbiornika bezodpływowego 
gm. Świeszyno; ob.Zegrze Pomorskie ; dz. Nr 109/17</v>
      </c>
      <c r="C631" s="44" t="str">
        <f>IF(zgłoszenia[[#This Row],[Rodzaj zgłoszenia]]&gt;0,zgłoszenia[[#This Row],[Rodzaj zgłoszenia]]," ")</f>
        <v>budowa obiektu - art. 29 ust. 1</v>
      </c>
      <c r="D631" s="64" t="e">
        <f>IF(#REF!&gt;0,#REF!&amp;";
"&amp;#REF!," ")</f>
        <v>#REF!</v>
      </c>
      <c r="E631" s="69" t="e">
        <f>IF(zgłoszenia[BOŚ Znak sprawy]&gt;0,zgłoszenia[BOŚ Znak sprawy]&amp;"
( "&amp;#REF!&amp;" "&amp;"dni )"," ")</f>
        <v>#REF!</v>
      </c>
      <c r="F631" s="82">
        <f>IF(zgłoszenia[[#This Row],[Data wpływu wniosku]]&gt;0,zgłoszenia[[#This Row],[Data wpływu wniosku]]," ")</f>
        <v>42517</v>
      </c>
      <c r="G631" s="60">
        <f>IF(zgłoszenia[[#This Row],[Data zakończenia sprawy]]&gt;0,zgłoszenia[[#This Row],[Data zakończenia sprawy]]," ")</f>
        <v>42537</v>
      </c>
      <c r="H631" s="61" t="str">
        <f>IF(zgłoszenia[[#This Row],[Sposób zakończenia]]&gt;0,zgłoszenia[[#This Row],[Sposób zakończenia]]," ")</f>
        <v>brak sprzeciwu - zgłoszenie skuteczne</v>
      </c>
      <c r="I631" s="77" t="e">
        <f>IF(#REF!&gt;0,#REF!,"---")</f>
        <v>#REF!</v>
      </c>
    </row>
    <row r="632" spans="1:9" ht="30" x14ac:dyDescent="0.25">
      <c r="A632" s="68" t="str">
        <f>IF(zgłoszenia[[#This Row],[ID]]&gt;0,zgłoszenia[[#This Row],[Lp.]]&amp;" "&amp;zgłoszenia[[#This Row],[ID]]&amp;"
"&amp;zgłoszenia[[#This Row],[Nr kance- laryjny]]&amp;"/P/15","---")</f>
        <v>629 MS
10302/P/15</v>
      </c>
      <c r="B63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Będzino; ob.Będzino; dz. Nr 301/3</v>
      </c>
      <c r="C632" s="44" t="str">
        <f>IF(zgłoszenia[[#This Row],[Rodzaj zgłoszenia]]&gt;0,zgłoszenia[[#This Row],[Rodzaj zgłoszenia]]," ")</f>
        <v>jednorodzinne art.29 ust.1 pkt 1a</v>
      </c>
      <c r="D632" s="64" t="e">
        <f>IF(#REF!&gt;0,#REF!&amp;";
"&amp;#REF!," ")</f>
        <v>#REF!</v>
      </c>
      <c r="E632" s="69" t="e">
        <f>IF(zgłoszenia[BOŚ Znak sprawy]&gt;0,zgłoszenia[BOŚ Znak sprawy]&amp;"
( "&amp;#REF!&amp;" "&amp;"dni )"," ")</f>
        <v>#REF!</v>
      </c>
      <c r="F632" s="82">
        <f>IF(zgłoszenia[[#This Row],[Data wpływu wniosku]]&gt;0,zgłoszenia[[#This Row],[Data wpływu wniosku]]," ")</f>
        <v>42521</v>
      </c>
      <c r="G632" s="60">
        <f>IF(zgłoszenia[[#This Row],[Data zakończenia sprawy]]&gt;0,zgłoszenia[[#This Row],[Data zakończenia sprawy]]," ")</f>
        <v>42549</v>
      </c>
      <c r="H632" s="61" t="str">
        <f>IF(zgłoszenia[[#This Row],[Sposób zakończenia]]&gt;0,zgłoszenia[[#This Row],[Sposób zakończenia]]," ")</f>
        <v>brak sprzeciwu - zgłoszenie skuteczne</v>
      </c>
      <c r="I632" s="77" t="e">
        <f>IF(#REF!&gt;0,#REF!,"---")</f>
        <v>#REF!</v>
      </c>
    </row>
    <row r="633" spans="1:9" ht="30" x14ac:dyDescent="0.25">
      <c r="A633" s="68" t="str">
        <f>IF(zgłoszenia[[#This Row],[ID]]&gt;0,zgłoszenia[[#This Row],[Lp.]]&amp;" "&amp;zgłoszenia[[#This Row],[ID]]&amp;"
"&amp;zgłoszenia[[#This Row],[Nr kance- laryjny]]&amp;"/P/15","---")</f>
        <v>630 MS
10291/P/15</v>
      </c>
      <c r="B63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drewniany domek letniskowy 
gm. Będzino; ob.Śmiechów; dz. Nr 121/20</v>
      </c>
      <c r="C633" s="44" t="str">
        <f>IF(zgłoszenia[[#This Row],[Rodzaj zgłoszenia]]&gt;0,zgłoszenia[[#This Row],[Rodzaj zgłoszenia]]," ")</f>
        <v>budowa obiektu - art. 29 ust. 1</v>
      </c>
      <c r="D633" s="64" t="e">
        <f>IF(#REF!&gt;0,#REF!&amp;";
"&amp;#REF!," ")</f>
        <v>#REF!</v>
      </c>
      <c r="E633" s="69" t="e">
        <f>IF(zgłoszenia[BOŚ Znak sprawy]&gt;0,zgłoszenia[BOŚ Znak sprawy]&amp;"
( "&amp;#REF!&amp;" "&amp;"dni )"," ")</f>
        <v>#REF!</v>
      </c>
      <c r="F633" s="82">
        <f>IF(zgłoszenia[[#This Row],[Data wpływu wniosku]]&gt;0,zgłoszenia[[#This Row],[Data wpływu wniosku]]," ")</f>
        <v>42521</v>
      </c>
      <c r="G633" s="60">
        <f>IF(zgłoszenia[[#This Row],[Data zakończenia sprawy]]&gt;0,zgłoszenia[[#This Row],[Data zakończenia sprawy]]," ")</f>
        <v>42586</v>
      </c>
      <c r="H633" s="61" t="str">
        <f>IF(zgłoszenia[[#This Row],[Sposób zakończenia]]&gt;0,zgłoszenia[[#This Row],[Sposób zakończenia]]," ")</f>
        <v>decyzja sprzeciwu</v>
      </c>
      <c r="I633" s="77" t="e">
        <f>IF(#REF!&gt;0,#REF!,"---")</f>
        <v>#REF!</v>
      </c>
    </row>
    <row r="634" spans="1:9" ht="30" x14ac:dyDescent="0.25">
      <c r="A634" s="68" t="str">
        <f>IF(zgłoszenia[[#This Row],[ID]]&gt;0,zgłoszenia[[#This Row],[Lp.]]&amp;" "&amp;zgłoszenia[[#This Row],[ID]]&amp;"
"&amp;zgłoszenia[[#This Row],[Nr kance- laryjny]]&amp;"/P/15","---")</f>
        <v>631 AP
10204/P/15</v>
      </c>
      <c r="B63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80/10</v>
      </c>
      <c r="C634" s="44" t="str">
        <f>IF(zgłoszenia[[#This Row],[Rodzaj zgłoszenia]]&gt;0,zgłoszenia[[#This Row],[Rodzaj zgłoszenia]]," ")</f>
        <v>budowa obiektu - art. 29 ust. 1</v>
      </c>
      <c r="D634" s="64" t="e">
        <f>IF(#REF!&gt;0,#REF!&amp;";
"&amp;#REF!," ")</f>
        <v>#REF!</v>
      </c>
      <c r="E634" s="69" t="e">
        <f>IF(zgłoszenia[BOŚ Znak sprawy]&gt;0,zgłoszenia[BOŚ Znak sprawy]&amp;"
( "&amp;#REF!&amp;" "&amp;"dni )"," ")</f>
        <v>#REF!</v>
      </c>
      <c r="F634" s="82">
        <f>IF(zgłoszenia[[#This Row],[Data wpływu wniosku]]&gt;0,zgłoszenia[[#This Row],[Data wpływu wniosku]]," ")</f>
        <v>42520</v>
      </c>
      <c r="G634" s="60">
        <f>IF(zgłoszenia[[#This Row],[Data zakończenia sprawy]]&gt;0,zgłoszenia[[#This Row],[Data zakończenia sprawy]]," ")</f>
        <v>42563</v>
      </c>
      <c r="H634" s="61" t="str">
        <f>IF(zgłoszenia[[#This Row],[Sposób zakończenia]]&gt;0,zgłoszenia[[#This Row],[Sposób zakończenia]]," ")</f>
        <v>decyzja sprzeciwu</v>
      </c>
      <c r="I634" s="77" t="e">
        <f>IF(#REF!&gt;0,#REF!,"---")</f>
        <v>#REF!</v>
      </c>
    </row>
    <row r="635" spans="1:9" ht="45" x14ac:dyDescent="0.25">
      <c r="A635" s="68" t="str">
        <f>IF(zgłoszenia[[#This Row],[ID]]&gt;0,zgłoszenia[[#This Row],[Lp.]]&amp;" "&amp;zgłoszenia[[#This Row],[ID]]&amp;"
"&amp;zgłoszenia[[#This Row],[Nr kance- laryjny]]&amp;"/P/15","---")</f>
        <v>632 WŚ
10238/P/15</v>
      </c>
      <c r="B63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kablowego 
gm. Sianów; ob.Iwięcino; dz. Nr 216, 210, 238</v>
      </c>
      <c r="C635" s="44" t="str">
        <f>IF(zgłoszenia[[#This Row],[Rodzaj zgłoszenia]]&gt;0,zgłoszenia[[#This Row],[Rodzaj zgłoszenia]]," ")</f>
        <v>budowa obiektu - art. 29 ust. 1</v>
      </c>
      <c r="D635" s="64" t="e">
        <f>IF(#REF!&gt;0,#REF!&amp;";
"&amp;#REF!," ")</f>
        <v>#REF!</v>
      </c>
      <c r="E635" s="69" t="e">
        <f>IF(zgłoszenia[BOŚ Znak sprawy]&gt;0,zgłoszenia[BOŚ Znak sprawy]&amp;"
( "&amp;#REF!&amp;" "&amp;"dni )"," ")</f>
        <v>#REF!</v>
      </c>
      <c r="F635" s="82">
        <f>IF(zgłoszenia[[#This Row],[Data wpływu wniosku]]&gt;0,zgłoszenia[[#This Row],[Data wpływu wniosku]]," ")</f>
        <v>42520</v>
      </c>
      <c r="G635" s="60">
        <f>IF(zgłoszenia[[#This Row],[Data zakończenia sprawy]]&gt;0,zgłoszenia[[#This Row],[Data zakończenia sprawy]]," ")</f>
        <v>42550</v>
      </c>
      <c r="H635" s="61" t="str">
        <f>IF(zgłoszenia[[#This Row],[Sposób zakończenia]]&gt;0,zgłoszenia[[#This Row],[Sposób zakończenia]]," ")</f>
        <v>brak sprzeciwu - zgłoszenie skuteczne</v>
      </c>
      <c r="I635" s="77" t="e">
        <f>IF(#REF!&gt;0,#REF!,"---")</f>
        <v>#REF!</v>
      </c>
    </row>
    <row r="636" spans="1:9" ht="45" x14ac:dyDescent="0.25">
      <c r="A636" s="68" t="str">
        <f>IF(zgłoszenia[[#This Row],[ID]]&gt;0,zgłoszenia[[#This Row],[Lp.]]&amp;" "&amp;zgłoszenia[[#This Row],[ID]]&amp;"
"&amp;zgłoszenia[[#This Row],[Nr kance- laryjny]]&amp;"/P/15","---")</f>
        <v>633 AŁ
10214/P/15</v>
      </c>
      <c r="B63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kiosk handlowy-tymczasowy obiekt budowlany 
gm. Mielno; ob.Gąski; dz. Nr 46/12</v>
      </c>
      <c r="C636" s="44" t="str">
        <f>IF(zgłoszenia[[#This Row],[Rodzaj zgłoszenia]]&gt;0,zgłoszenia[[#This Row],[Rodzaj zgłoszenia]]," ")</f>
        <v>tymczasowy obiekt - art. 29 ust. 1, pkt 12</v>
      </c>
      <c r="D636" s="64" t="e">
        <f>IF(#REF!&gt;0,#REF!&amp;";
"&amp;#REF!," ")</f>
        <v>#REF!</v>
      </c>
      <c r="E636" s="69" t="e">
        <f>IF(zgłoszenia[BOŚ Znak sprawy]&gt;0,zgłoszenia[BOŚ Znak sprawy]&amp;"
( "&amp;#REF!&amp;" "&amp;"dni )"," ")</f>
        <v>#REF!</v>
      </c>
      <c r="F636" s="82">
        <f>IF(zgłoszenia[[#This Row],[Data wpływu wniosku]]&gt;0,zgłoszenia[[#This Row],[Data wpływu wniosku]]," ")</f>
        <v>42520</v>
      </c>
      <c r="G636" s="60">
        <f>IF(zgłoszenia[[#This Row],[Data zakończenia sprawy]]&gt;0,zgłoszenia[[#This Row],[Data zakończenia sprawy]]," ")</f>
        <v>42537</v>
      </c>
      <c r="H636" s="61" t="str">
        <f>IF(zgłoszenia[[#This Row],[Sposób zakończenia]]&gt;0,zgłoszenia[[#This Row],[Sposób zakończenia]]," ")</f>
        <v>decyzja sprzeciwu</v>
      </c>
      <c r="I636" s="77" t="e">
        <f>IF(#REF!&gt;0,#REF!,"---")</f>
        <v>#REF!</v>
      </c>
    </row>
    <row r="637" spans="1:9" ht="30" x14ac:dyDescent="0.25">
      <c r="A637" s="68" t="str">
        <f>IF(zgłoszenia[[#This Row],[ID]]&gt;0,zgłoszenia[[#This Row],[Lp.]]&amp;" "&amp;zgłoszenia[[#This Row],[ID]]&amp;"
"&amp;zgłoszenia[[#This Row],[Nr kance- laryjny]]&amp;"/P/15","---")</f>
        <v>634 AP
10350/P/15</v>
      </c>
      <c r="B63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wodociągowego  
gm. Mielno; ob.Mielno; dz. Nr 323/55</v>
      </c>
      <c r="C637" s="44" t="str">
        <f>IF(zgłoszenia[[#This Row],[Rodzaj zgłoszenia]]&gt;0,zgłoszenia[[#This Row],[Rodzaj zgłoszenia]]," ")</f>
        <v>budowa obiektu - art. 29 ust. 1</v>
      </c>
      <c r="D637" s="64" t="e">
        <f>IF(#REF!&gt;0,#REF!&amp;";
"&amp;#REF!," ")</f>
        <v>#REF!</v>
      </c>
      <c r="E637" s="69" t="e">
        <f>IF(zgłoszenia[BOŚ Znak sprawy]&gt;0,zgłoszenia[BOŚ Znak sprawy]&amp;"
( "&amp;#REF!&amp;" "&amp;"dni )"," ")</f>
        <v>#REF!</v>
      </c>
      <c r="F637" s="82">
        <f>IF(zgłoszenia[[#This Row],[Data wpływu wniosku]]&gt;0,zgłoszenia[[#This Row],[Data wpływu wniosku]]," ")</f>
        <v>42521</v>
      </c>
      <c r="G637" s="60">
        <f>IF(zgłoszenia[[#This Row],[Data zakończenia sprawy]]&gt;0,zgłoszenia[[#This Row],[Data zakończenia sprawy]]," ")</f>
        <v>42556</v>
      </c>
      <c r="H637" s="61" t="str">
        <f>IF(zgłoszenia[[#This Row],[Sposób zakończenia]]&gt;0,zgłoszenia[[#This Row],[Sposób zakończenia]]," ")</f>
        <v xml:space="preserve"> </v>
      </c>
      <c r="I637" s="77" t="e">
        <f>IF(#REF!&gt;0,#REF!,"---")</f>
        <v>#REF!</v>
      </c>
    </row>
    <row r="638" spans="1:9" ht="45" x14ac:dyDescent="0.25">
      <c r="A638" s="68" t="str">
        <f>IF(zgłoszenia[[#This Row],[ID]]&gt;0,zgłoszenia[[#This Row],[Lp.]]&amp;" "&amp;zgłoszenia[[#This Row],[ID]]&amp;"
"&amp;zgłoszenia[[#This Row],[Nr kance- laryjny]]&amp;"/P/15","---")</f>
        <v>635 SR
10360/P/15</v>
      </c>
      <c r="B63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wolnostojąca tymczasowy obiekt budowlany 
gm. Mielno; ob.Mielno; dz. Nr 42/68</v>
      </c>
      <c r="C638" s="44" t="str">
        <f>IF(zgłoszenia[[#This Row],[Rodzaj zgłoszenia]]&gt;0,zgłoszenia[[#This Row],[Rodzaj zgłoszenia]]," ")</f>
        <v>tymczasowy obiekt - art. 29 ust. 1, pkt 12</v>
      </c>
      <c r="D638" s="64" t="e">
        <f>IF(#REF!&gt;0,#REF!&amp;";
"&amp;#REF!," ")</f>
        <v>#REF!</v>
      </c>
      <c r="E638" s="69" t="e">
        <f>IF(zgłoszenia[BOŚ Znak sprawy]&gt;0,zgłoszenia[BOŚ Znak sprawy]&amp;"
( "&amp;#REF!&amp;" "&amp;"dni )"," ")</f>
        <v>#REF!</v>
      </c>
      <c r="F638" s="82">
        <f>IF(zgłoszenia[[#This Row],[Data wpływu wniosku]]&gt;0,zgłoszenia[[#This Row],[Data wpływu wniosku]]," ")</f>
        <v>42521</v>
      </c>
      <c r="G638" s="60">
        <f>IF(zgłoszenia[[#This Row],[Data zakończenia sprawy]]&gt;0,zgłoszenia[[#This Row],[Data zakończenia sprawy]]," ")</f>
        <v>42528</v>
      </c>
      <c r="H638" s="61" t="str">
        <f>IF(zgłoszenia[[#This Row],[Sposób zakończenia]]&gt;0,zgłoszenia[[#This Row],[Sposób zakończenia]]," ")</f>
        <v>decyzja sprzeciwu</v>
      </c>
      <c r="I638" s="77" t="e">
        <f>IF(#REF!&gt;0,#REF!,"---")</f>
        <v>#REF!</v>
      </c>
    </row>
    <row r="639" spans="1:9" ht="45" x14ac:dyDescent="0.25">
      <c r="A639" s="68" t="str">
        <f>IF(zgłoszenia[[#This Row],[ID]]&gt;0,zgłoszenia[[#This Row],[Lp.]]&amp;" "&amp;zgłoszenia[[#This Row],[ID]]&amp;"
"&amp;zgłoszenia[[#This Row],[Nr kance- laryjny]]&amp;"/P/15","---")</f>
        <v>636 EJ
10425/P/15</v>
      </c>
      <c r="B63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Polanów; ob.Rzeczyca Wielka; dz. Nr 2/2</v>
      </c>
      <c r="C639" s="44" t="str">
        <f>IF(zgłoszenia[[#This Row],[Rodzaj zgłoszenia]]&gt;0,zgłoszenia[[#This Row],[Rodzaj zgłoszenia]]," ")</f>
        <v>budowa obiektu - art. 29 ust. 1</v>
      </c>
      <c r="D639" s="64" t="e">
        <f>IF(#REF!&gt;0,#REF!&amp;";
"&amp;#REF!," ")</f>
        <v>#REF!</v>
      </c>
      <c r="E639" s="69" t="e">
        <f>IF(zgłoszenia[BOŚ Znak sprawy]&gt;0,zgłoszenia[BOŚ Znak sprawy]&amp;"
( "&amp;#REF!&amp;" "&amp;"dni )"," ")</f>
        <v>#REF!</v>
      </c>
      <c r="F639" s="82">
        <f>IF(zgłoszenia[[#This Row],[Data wpływu wniosku]]&gt;0,zgłoszenia[[#This Row],[Data wpływu wniosku]]," ")</f>
        <v>42522</v>
      </c>
      <c r="G639" s="60">
        <f>IF(zgłoszenia[[#This Row],[Data zakończenia sprawy]]&gt;0,zgłoszenia[[#This Row],[Data zakończenia sprawy]]," ")</f>
        <v>42534</v>
      </c>
      <c r="H639" s="61" t="str">
        <f>IF(zgłoszenia[[#This Row],[Sposób zakończenia]]&gt;0,zgłoszenia[[#This Row],[Sposób zakończenia]]," ")</f>
        <v>brak sprzeciwu - zgłoszenie skuteczne</v>
      </c>
      <c r="I639" s="77" t="e">
        <f>IF(#REF!&gt;0,#REF!,"---")</f>
        <v>#REF!</v>
      </c>
    </row>
    <row r="640" spans="1:9" ht="30" x14ac:dyDescent="0.25">
      <c r="A640" s="68" t="str">
        <f>IF(zgłoszenia[[#This Row],[ID]]&gt;0,zgłoszenia[[#This Row],[Lp.]]&amp;" "&amp;zgłoszenia[[#This Row],[ID]]&amp;"
"&amp;zgłoszenia[[#This Row],[Nr kance- laryjny]]&amp;"/P/15","---")</f>
        <v>637 AŁ
10463/P/15</v>
      </c>
      <c r="B64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trzy budynki rekreracji indywidualnej 
gm. Mielno; ob.Chłopy; dz. Nr 323</v>
      </c>
      <c r="C640" s="44" t="str">
        <f>IF(zgłoszenia[[#This Row],[Rodzaj zgłoszenia]]&gt;0,zgłoszenia[[#This Row],[Rodzaj zgłoszenia]]," ")</f>
        <v>budowa obiektu - art. 29 ust. 1</v>
      </c>
      <c r="D640" s="64" t="e">
        <f>IF(#REF!&gt;0,#REF!&amp;";
"&amp;#REF!," ")</f>
        <v>#REF!</v>
      </c>
      <c r="E640" s="69" t="e">
        <f>IF(zgłoszenia[BOŚ Znak sprawy]&gt;0,zgłoszenia[BOŚ Znak sprawy]&amp;"
( "&amp;#REF!&amp;" "&amp;"dni )"," ")</f>
        <v>#REF!</v>
      </c>
      <c r="F640" s="82">
        <f>IF(zgłoszenia[[#This Row],[Data wpływu wniosku]]&gt;0,zgłoszenia[[#This Row],[Data wpływu wniosku]]," ")</f>
        <v>42522</v>
      </c>
      <c r="G640" s="60">
        <f>IF(zgłoszenia[[#This Row],[Data zakończenia sprawy]]&gt;0,zgłoszenia[[#This Row],[Data zakończenia sprawy]]," ")</f>
        <v>42549</v>
      </c>
      <c r="H640" s="61" t="str">
        <f>IF(zgłoszenia[[#This Row],[Sposób zakończenia]]&gt;0,zgłoszenia[[#This Row],[Sposób zakończenia]]," ")</f>
        <v>brak sprzeciwu - zgłoszenie skuteczne</v>
      </c>
      <c r="I640" s="77" t="e">
        <f>IF(#REF!&gt;0,#REF!,"---")</f>
        <v>#REF!</v>
      </c>
    </row>
    <row r="641" spans="1:9" ht="30" x14ac:dyDescent="0.25">
      <c r="A641" s="68" t="str">
        <f>IF(zgłoszenia[[#This Row],[ID]]&gt;0,zgłoszenia[[#This Row],[Lp.]]&amp;" "&amp;zgłoszenia[[#This Row],[ID]]&amp;"
"&amp;zgłoszenia[[#This Row],[Nr kance- laryjny]]&amp;"/P/15","---")</f>
        <v>638 AŁ
10447/P/15</v>
      </c>
      <c r="B64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ob.Chłopy; dz. Nr 132/9</v>
      </c>
      <c r="C641" s="44" t="str">
        <f>IF(zgłoszenia[[#This Row],[Rodzaj zgłoszenia]]&gt;0,zgłoszenia[[#This Row],[Rodzaj zgłoszenia]]," ")</f>
        <v>budowa obiektu - art. 29 ust. 1</v>
      </c>
      <c r="D641" s="64" t="e">
        <f>IF(#REF!&gt;0,#REF!&amp;";
"&amp;#REF!," ")</f>
        <v>#REF!</v>
      </c>
      <c r="E641" s="69" t="e">
        <f>IF(zgłoszenia[BOŚ Znak sprawy]&gt;0,zgłoszenia[BOŚ Znak sprawy]&amp;"
( "&amp;#REF!&amp;" "&amp;"dni )"," ")</f>
        <v>#REF!</v>
      </c>
      <c r="F641" s="82">
        <f>IF(zgłoszenia[[#This Row],[Data wpływu wniosku]]&gt;0,zgłoszenia[[#This Row],[Data wpływu wniosku]]," ")</f>
        <v>42522</v>
      </c>
      <c r="G641" s="60">
        <f>IF(zgłoszenia[[#This Row],[Data zakończenia sprawy]]&gt;0,zgłoszenia[[#This Row],[Data zakończenia sprawy]]," ")</f>
        <v>42549</v>
      </c>
      <c r="H641" s="61" t="str">
        <f>IF(zgłoszenia[[#This Row],[Sposób zakończenia]]&gt;0,zgłoszenia[[#This Row],[Sposób zakończenia]]," ")</f>
        <v>brak sprzeciwu - zgłoszenie skuteczne</v>
      </c>
      <c r="I641" s="77" t="e">
        <f>IF(#REF!&gt;0,#REF!,"---")</f>
        <v>#REF!</v>
      </c>
    </row>
    <row r="642" spans="1:9" ht="45" x14ac:dyDescent="0.25">
      <c r="A642" s="68" t="str">
        <f>IF(zgłoszenia[[#This Row],[ID]]&gt;0,zgłoszenia[[#This Row],[Lp.]]&amp;" "&amp;zgłoszenia[[#This Row],[ID]]&amp;"
"&amp;zgłoszenia[[#This Row],[Nr kance- laryjny]]&amp;"/P/15","---")</f>
        <v>639 AP
10428/P/15</v>
      </c>
      <c r="B64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handlowa 
gm. Mielno; ob.Sarbinowo; dz. Nr 256/2</v>
      </c>
      <c r="C642" s="44" t="str">
        <f>IF(zgłoszenia[[#This Row],[Rodzaj zgłoszenia]]&gt;0,zgłoszenia[[#This Row],[Rodzaj zgłoszenia]]," ")</f>
        <v>tymczasowy obiekt - art. 29 ust. 1, pkt 12</v>
      </c>
      <c r="D642" s="64" t="e">
        <f>IF(#REF!&gt;0,#REF!&amp;";
"&amp;#REF!," ")</f>
        <v>#REF!</v>
      </c>
      <c r="E642" s="69" t="e">
        <f>IF(zgłoszenia[BOŚ Znak sprawy]&gt;0,zgłoszenia[BOŚ Znak sprawy]&amp;"
( "&amp;#REF!&amp;" "&amp;"dni )"," ")</f>
        <v>#REF!</v>
      </c>
      <c r="F642" s="82">
        <f>IF(zgłoszenia[[#This Row],[Data wpływu wniosku]]&gt;0,zgłoszenia[[#This Row],[Data wpływu wniosku]]," ")</f>
        <v>42522</v>
      </c>
      <c r="G642" s="60">
        <f>IF(zgłoszenia[[#This Row],[Data zakończenia sprawy]]&gt;0,zgłoszenia[[#This Row],[Data zakończenia sprawy]]," ")</f>
        <v>42544</v>
      </c>
      <c r="H642" s="61" t="str">
        <f>IF(zgłoszenia[[#This Row],[Sposób zakończenia]]&gt;0,zgłoszenia[[#This Row],[Sposób zakończenia]]," ")</f>
        <v>brak sprzeciwu - zgłoszenie skuteczne</v>
      </c>
      <c r="I642" s="77" t="e">
        <f>IF(#REF!&gt;0,#REF!,"---")</f>
        <v>#REF!</v>
      </c>
    </row>
    <row r="643" spans="1:9" ht="45" x14ac:dyDescent="0.25">
      <c r="A643" s="68" t="str">
        <f>IF(zgłoszenia[[#This Row],[ID]]&gt;0,zgłoszenia[[#This Row],[Lp.]]&amp;" "&amp;zgłoszenia[[#This Row],[ID]]&amp;"
"&amp;zgłoszenia[[#This Row],[Nr kance- laryjny]]&amp;"/P/15","---")</f>
        <v>640 AŁ
10441/P/15</v>
      </c>
      <c r="B64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gospodarcze oraz budynek rekreacji indywidualnej 
gm. Mielno; ob.Mielenko; dz. Nr 200/16</v>
      </c>
      <c r="C643" s="44" t="str">
        <f>IF(zgłoszenia[[#This Row],[Rodzaj zgłoszenia]]&gt;0,zgłoszenia[[#This Row],[Rodzaj zgłoszenia]]," ")</f>
        <v>budowa obiektu - art. 29 ust. 1</v>
      </c>
      <c r="D643" s="64" t="e">
        <f>IF(#REF!&gt;0,#REF!&amp;";
"&amp;#REF!," ")</f>
        <v>#REF!</v>
      </c>
      <c r="E643" s="69" t="e">
        <f>IF(zgłoszenia[BOŚ Znak sprawy]&gt;0,zgłoszenia[BOŚ Znak sprawy]&amp;"
( "&amp;#REF!&amp;" "&amp;"dni )"," ")</f>
        <v>#REF!</v>
      </c>
      <c r="F643" s="82">
        <f>IF(zgłoszenia[[#This Row],[Data wpływu wniosku]]&gt;0,zgłoszenia[[#This Row],[Data wpływu wniosku]]," ")</f>
        <v>42522</v>
      </c>
      <c r="G643" s="60">
        <f>IF(zgłoszenia[[#This Row],[Data zakończenia sprawy]]&gt;0,zgłoszenia[[#This Row],[Data zakończenia sprawy]]," ")</f>
        <v>42551</v>
      </c>
      <c r="H643" s="61" t="str">
        <f>IF(zgłoszenia[[#This Row],[Sposób zakończenia]]&gt;0,zgłoszenia[[#This Row],[Sposób zakończenia]]," ")</f>
        <v>brak sprzeciwu - zgłoszenie skuteczne</v>
      </c>
      <c r="I643" s="77" t="e">
        <f>IF(#REF!&gt;0,#REF!,"---")</f>
        <v>#REF!</v>
      </c>
    </row>
    <row r="644" spans="1:9" ht="30" x14ac:dyDescent="0.25">
      <c r="A644" s="68" t="str">
        <f>IF(zgłoszenia[[#This Row],[ID]]&gt;0,zgłoszenia[[#This Row],[Lp.]]&amp;" "&amp;zgłoszenia[[#This Row],[ID]]&amp;"
"&amp;zgłoszenia[[#This Row],[Nr kance- laryjny]]&amp;"/P/15","---")</f>
        <v>641 AP
10419/P/15</v>
      </c>
      <c r="B64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Bobolice; ob.Kłanino; dz. Nr 238/3</v>
      </c>
      <c r="C644" s="44" t="str">
        <f>IF(zgłoszenia[[#This Row],[Rodzaj zgłoszenia]]&gt;0,zgłoszenia[[#This Row],[Rodzaj zgłoszenia]]," ")</f>
        <v>budowa obiektu - art. 29 ust. 1</v>
      </c>
      <c r="D644" s="64" t="e">
        <f>IF(#REF!&gt;0,#REF!&amp;";
"&amp;#REF!," ")</f>
        <v>#REF!</v>
      </c>
      <c r="E644" s="69" t="e">
        <f>IF(zgłoszenia[BOŚ Znak sprawy]&gt;0,zgłoszenia[BOŚ Znak sprawy]&amp;"
( "&amp;#REF!&amp;" "&amp;"dni )"," ")</f>
        <v>#REF!</v>
      </c>
      <c r="F644" s="82">
        <f>IF(zgłoszenia[[#This Row],[Data wpływu wniosku]]&gt;0,zgłoszenia[[#This Row],[Data wpływu wniosku]]," ")</f>
        <v>42522</v>
      </c>
      <c r="G644" s="60">
        <f>IF(zgłoszenia[[#This Row],[Data zakończenia sprawy]]&gt;0,zgłoszenia[[#This Row],[Data zakończenia sprawy]]," ")</f>
        <v>42562</v>
      </c>
      <c r="H644" s="61" t="str">
        <f>IF(zgłoszenia[[#This Row],[Sposób zakończenia]]&gt;0,zgłoszenia[[#This Row],[Sposób zakończenia]]," ")</f>
        <v>decyzja sprzeciwu</v>
      </c>
      <c r="I644" s="77" t="e">
        <f>IF(#REF!&gt;0,#REF!,"---")</f>
        <v>#REF!</v>
      </c>
    </row>
    <row r="645" spans="1:9" ht="30" x14ac:dyDescent="0.25">
      <c r="A645" s="68" t="str">
        <f>IF(zgłoszenia[[#This Row],[ID]]&gt;0,zgłoszenia[[#This Row],[Lp.]]&amp;" "&amp;zgłoszenia[[#This Row],[ID]]&amp;"
"&amp;zgłoszenia[[#This Row],[Nr kance- laryjny]]&amp;"/P/15","---")</f>
        <v>642 AP
10493/P/15</v>
      </c>
      <c r="B64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obiekyów małej architektury 
gm. Bobolice; ob.Przydargiń; dz. Nr 293/1</v>
      </c>
      <c r="C645" s="44" t="str">
        <f>IF(zgłoszenia[[#This Row],[Rodzaj zgłoszenia]]&gt;0,zgłoszenia[[#This Row],[Rodzaj zgłoszenia]]," ")</f>
        <v>budowa obiektu - art. 29 ust. 1</v>
      </c>
      <c r="D645" s="64" t="e">
        <f>IF(#REF!&gt;0,#REF!&amp;";
"&amp;#REF!," ")</f>
        <v>#REF!</v>
      </c>
      <c r="E645" s="69" t="e">
        <f>IF(zgłoszenia[BOŚ Znak sprawy]&gt;0,zgłoszenia[BOŚ Znak sprawy]&amp;"
( "&amp;#REF!&amp;" "&amp;"dni )"," ")</f>
        <v>#REF!</v>
      </c>
      <c r="F645" s="82">
        <f>IF(zgłoszenia[[#This Row],[Data wpływu wniosku]]&gt;0,zgłoszenia[[#This Row],[Data wpływu wniosku]]," ")</f>
        <v>42523</v>
      </c>
      <c r="G645" s="60">
        <f>IF(zgłoszenia[[#This Row],[Data zakończenia sprawy]]&gt;0,zgłoszenia[[#This Row],[Data zakończenia sprawy]]," ")</f>
        <v>42551</v>
      </c>
      <c r="H645" s="61" t="str">
        <f>IF(zgłoszenia[[#This Row],[Sposób zakończenia]]&gt;0,zgłoszenia[[#This Row],[Sposób zakończenia]]," ")</f>
        <v>brak sprzeciwu - zgłoszenie skuteczne</v>
      </c>
      <c r="I645" s="77" t="e">
        <f>IF(#REF!&gt;0,#REF!,"---")</f>
        <v>#REF!</v>
      </c>
    </row>
    <row r="646" spans="1:9" ht="45" x14ac:dyDescent="0.25">
      <c r="A646" s="68" t="str">
        <f>IF(zgłoszenia[[#This Row],[ID]]&gt;0,zgłoszenia[[#This Row],[Lp.]]&amp;" "&amp;zgłoszenia[[#This Row],[ID]]&amp;"
"&amp;zgłoszenia[[#This Row],[Nr kance- laryjny]]&amp;"/P/15","---")</f>
        <v>643 AŁ
10538/P/15</v>
      </c>
      <c r="B64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ob.Świeszyno; dz. Nr 891/7, 891/5</v>
      </c>
      <c r="C646" s="44" t="str">
        <f>IF(zgłoszenia[[#This Row],[Rodzaj zgłoszenia]]&gt;0,zgłoszenia[[#This Row],[Rodzaj zgłoszenia]]," ")</f>
        <v>jednorodzinne art.29 ust.1 pkt 1a</v>
      </c>
      <c r="D646" s="64" t="e">
        <f>IF(#REF!&gt;0,#REF!&amp;";
"&amp;#REF!," ")</f>
        <v>#REF!</v>
      </c>
      <c r="E646" s="69" t="e">
        <f>IF(zgłoszenia[BOŚ Znak sprawy]&gt;0,zgłoszenia[BOŚ Znak sprawy]&amp;"
( "&amp;#REF!&amp;" "&amp;"dni )"," ")</f>
        <v>#REF!</v>
      </c>
      <c r="F646" s="82">
        <f>IF(zgłoszenia[[#This Row],[Data wpływu wniosku]]&gt;0,zgłoszenia[[#This Row],[Data wpływu wniosku]]," ")</f>
        <v>42523</v>
      </c>
      <c r="G646" s="60">
        <f>IF(zgłoszenia[[#This Row],[Data zakończenia sprawy]]&gt;0,zgłoszenia[[#This Row],[Data zakończenia sprawy]]," ")</f>
        <v>42552</v>
      </c>
      <c r="H646" s="61" t="str">
        <f>IF(zgłoszenia[[#This Row],[Sposób zakończenia]]&gt;0,zgłoszenia[[#This Row],[Sposób zakończenia]]," ")</f>
        <v>brak sprzeciwu - zgłoszenie skuteczne</v>
      </c>
      <c r="I646" s="77" t="e">
        <f>IF(#REF!&gt;0,#REF!,"---")</f>
        <v>#REF!</v>
      </c>
    </row>
    <row r="647" spans="1:9" ht="45" x14ac:dyDescent="0.25">
      <c r="A647" s="68" t="str">
        <f>IF(zgłoszenia[[#This Row],[ID]]&gt;0,zgłoszenia[[#This Row],[Lp.]]&amp;" "&amp;zgłoszenia[[#This Row],[ID]]&amp;"
"&amp;zgłoszenia[[#This Row],[Nr kance- laryjny]]&amp;"/P/15","---")</f>
        <v>644 EJ
10537/P/15</v>
      </c>
      <c r="B64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i kanalizacji sanitarnej 
gm. Świeszyno; ob.Konikowo; dz. Nr 17/9</v>
      </c>
      <c r="C647" s="44" t="str">
        <f>IF(zgłoszenia[[#This Row],[Rodzaj zgłoszenia]]&gt;0,zgłoszenia[[#This Row],[Rodzaj zgłoszenia]]," ")</f>
        <v>budowa obiektu - art. 29 ust. 1</v>
      </c>
      <c r="D647" s="64" t="e">
        <f>IF(#REF!&gt;0,#REF!&amp;";
"&amp;#REF!," ")</f>
        <v>#REF!</v>
      </c>
      <c r="E647" s="69" t="e">
        <f>IF(zgłoszenia[BOŚ Znak sprawy]&gt;0,zgłoszenia[BOŚ Znak sprawy]&amp;"
( "&amp;#REF!&amp;" "&amp;"dni )"," ")</f>
        <v>#REF!</v>
      </c>
      <c r="F647" s="82">
        <f>IF(zgłoszenia[[#This Row],[Data wpływu wniosku]]&gt;0,zgłoszenia[[#This Row],[Data wpływu wniosku]]," ")</f>
        <v>42523</v>
      </c>
      <c r="G647" s="60">
        <f>IF(zgłoszenia[[#This Row],[Data zakończenia sprawy]]&gt;0,zgłoszenia[[#This Row],[Data zakończenia sprawy]]," ")</f>
        <v>42552</v>
      </c>
      <c r="H647" s="61" t="str">
        <f>IF(zgłoszenia[[#This Row],[Sposób zakończenia]]&gt;0,zgłoszenia[[#This Row],[Sposób zakończenia]]," ")</f>
        <v>brak sprzeciwu - zgłoszenie skuteczne</v>
      </c>
      <c r="I647" s="77" t="e">
        <f>IF(#REF!&gt;0,#REF!,"---")</f>
        <v>#REF!</v>
      </c>
    </row>
    <row r="648" spans="1:9" ht="45" x14ac:dyDescent="0.25">
      <c r="A648" s="68" t="str">
        <f>IF(zgłoszenia[[#This Row],[ID]]&gt;0,zgłoszenia[[#This Row],[Lp.]]&amp;" "&amp;zgłoszenia[[#This Row],[ID]]&amp;"
"&amp;zgłoszenia[[#This Row],[Nr kance- laryjny]]&amp;"/P/15","---")</f>
        <v>645 AP
10521/P/15</v>
      </c>
      <c r="B64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
gm. Mielno; ob.Mielno; dz. Nr 42/68</v>
      </c>
      <c r="C648" s="44" t="str">
        <f>IF(zgłoszenia[[#This Row],[Rodzaj zgłoszenia]]&gt;0,zgłoszenia[[#This Row],[Rodzaj zgłoszenia]]," ")</f>
        <v>tymczasowy obiekt - art. 29 ust. 1, pkt 12</v>
      </c>
      <c r="D648" s="64" t="e">
        <f>IF(#REF!&gt;0,#REF!&amp;";
"&amp;#REF!," ")</f>
        <v>#REF!</v>
      </c>
      <c r="E648" s="69" t="e">
        <f>IF(zgłoszenia[BOŚ Znak sprawy]&gt;0,zgłoszenia[BOŚ Znak sprawy]&amp;"
( "&amp;#REF!&amp;" "&amp;"dni )"," ")</f>
        <v>#REF!</v>
      </c>
      <c r="F648" s="82">
        <f>IF(zgłoszenia[[#This Row],[Data wpływu wniosku]]&gt;0,zgłoszenia[[#This Row],[Data wpływu wniosku]]," ")</f>
        <v>42523</v>
      </c>
      <c r="G648" s="60">
        <f>IF(zgłoszenia[[#This Row],[Data zakończenia sprawy]]&gt;0,zgłoszenia[[#This Row],[Data zakończenia sprawy]]," ")</f>
        <v>42552</v>
      </c>
      <c r="H648" s="61" t="str">
        <f>IF(zgłoszenia[[#This Row],[Sposób zakończenia]]&gt;0,zgłoszenia[[#This Row],[Sposób zakończenia]]," ")</f>
        <v>decyzja umorzenie</v>
      </c>
      <c r="I648" s="77" t="e">
        <f>IF(#REF!&gt;0,#REF!,"---")</f>
        <v>#REF!</v>
      </c>
    </row>
    <row r="649" spans="1:9" ht="30" x14ac:dyDescent="0.25">
      <c r="A649" s="68" t="str">
        <f>IF(zgłoszenia[[#This Row],[ID]]&gt;0,zgłoszenia[[#This Row],[Lp.]]&amp;" "&amp;zgłoszenia[[#This Row],[ID]]&amp;"
"&amp;zgłoszenia[[#This Row],[Nr kance- laryjny]]&amp;"/P/15","---")</f>
        <v>646 MS
10540/P/15</v>
      </c>
      <c r="B64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Będzino; ob.Mścice; dz. Nr 727/14</v>
      </c>
      <c r="C649" s="44" t="str">
        <f>IF(zgłoszenia[[#This Row],[Rodzaj zgłoszenia]]&gt;0,zgłoszenia[[#This Row],[Rodzaj zgłoszenia]]," ")</f>
        <v>budowa obiektu - art. 29 ust. 1</v>
      </c>
      <c r="D649" s="64" t="e">
        <f>IF(#REF!&gt;0,#REF!&amp;";
"&amp;#REF!," ")</f>
        <v>#REF!</v>
      </c>
      <c r="E649" s="69" t="e">
        <f>IF(zgłoszenia[BOŚ Znak sprawy]&gt;0,zgłoszenia[BOŚ Znak sprawy]&amp;"
( "&amp;#REF!&amp;" "&amp;"dni )"," ")</f>
        <v>#REF!</v>
      </c>
      <c r="F649" s="82">
        <f>IF(zgłoszenia[[#This Row],[Data wpływu wniosku]]&gt;0,zgłoszenia[[#This Row],[Data wpływu wniosku]]," ")</f>
        <v>42523</v>
      </c>
      <c r="G649" s="60">
        <f>IF(zgłoszenia[[#This Row],[Data zakończenia sprawy]]&gt;0,zgłoszenia[[#This Row],[Data zakończenia sprawy]]," ")</f>
        <v>42549</v>
      </c>
      <c r="H649" s="61" t="str">
        <f>IF(zgłoszenia[[#This Row],[Sposób zakończenia]]&gt;0,zgłoszenia[[#This Row],[Sposób zakończenia]]," ")</f>
        <v>brak sprzeciwu - zgłoszenie skuteczne</v>
      </c>
      <c r="I649" s="77" t="e">
        <f>IF(#REF!&gt;0,#REF!,"---")</f>
        <v>#REF!</v>
      </c>
    </row>
    <row r="650" spans="1:9" ht="30" x14ac:dyDescent="0.25">
      <c r="A650" s="68" t="str">
        <f>IF(zgłoszenia[[#This Row],[ID]]&gt;0,zgłoszenia[[#This Row],[Lp.]]&amp;" "&amp;zgłoszenia[[#This Row],[ID]]&amp;"
"&amp;zgłoszenia[[#This Row],[Nr kance- laryjny]]&amp;"/P/15","---")</f>
        <v>647 AP
10564/P/15</v>
      </c>
      <c r="B65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małej architektury 
gm. Mielno; ob.Mielenko; dz. Nr 33/10</v>
      </c>
      <c r="C650" s="44" t="str">
        <f>IF(zgłoszenia[[#This Row],[Rodzaj zgłoszenia]]&gt;0,zgłoszenia[[#This Row],[Rodzaj zgłoszenia]]," ")</f>
        <v>budowa obiektu - art. 29 ust. 1</v>
      </c>
      <c r="D650" s="64" t="e">
        <f>IF(#REF!&gt;0,#REF!&amp;";
"&amp;#REF!," ")</f>
        <v>#REF!</v>
      </c>
      <c r="E650" s="69" t="e">
        <f>IF(zgłoszenia[BOŚ Znak sprawy]&gt;0,zgłoszenia[BOŚ Znak sprawy]&amp;"
( "&amp;#REF!&amp;" "&amp;"dni )"," ")</f>
        <v>#REF!</v>
      </c>
      <c r="F650" s="82">
        <f>IF(zgłoszenia[[#This Row],[Data wpływu wniosku]]&gt;0,zgłoszenia[[#This Row],[Data wpływu wniosku]]," ")</f>
        <v>42523</v>
      </c>
      <c r="G650" s="60">
        <f>IF(zgłoszenia[[#This Row],[Data zakończenia sprawy]]&gt;0,zgłoszenia[[#This Row],[Data zakończenia sprawy]]," ")</f>
        <v>42544</v>
      </c>
      <c r="H650" s="61" t="str">
        <f>IF(zgłoszenia[[#This Row],[Sposób zakończenia]]&gt;0,zgłoszenia[[#This Row],[Sposób zakończenia]]," ")</f>
        <v>decyzja umorzenie</v>
      </c>
      <c r="I650" s="77" t="e">
        <f>IF(#REF!&gt;0,#REF!,"---")</f>
        <v>#REF!</v>
      </c>
    </row>
    <row r="651" spans="1:9" ht="45" x14ac:dyDescent="0.25">
      <c r="A651" s="68" t="str">
        <f>IF(zgłoszenia[[#This Row],[ID]]&gt;0,zgłoszenia[[#This Row],[Lp.]]&amp;" "&amp;zgłoszenia[[#This Row],[ID]]&amp;"
"&amp;zgłoszenia[[#This Row],[Nr kance- laryjny]]&amp;"/P/15","---")</f>
        <v>648 AŁ
10581/P/15</v>
      </c>
      <c r="B65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jednorodzinny-przeniesienie zgłoszenia 
gm. Świeszyno; ob.Konikowo; dz. Nr 540</v>
      </c>
      <c r="C651" s="44" t="str">
        <f>IF(zgłoszenia[[#This Row],[Rodzaj zgłoszenia]]&gt;0,zgłoszenia[[#This Row],[Rodzaj zgłoszenia]]," ")</f>
        <v>budowa obiektu - art. 29 ust. 1</v>
      </c>
      <c r="D651" s="64" t="e">
        <f>IF(#REF!&gt;0,#REF!&amp;";
"&amp;#REF!," ")</f>
        <v>#REF!</v>
      </c>
      <c r="E651" s="69" t="e">
        <f>IF(zgłoszenia[BOŚ Znak sprawy]&gt;0,zgłoszenia[BOŚ Znak sprawy]&amp;"
( "&amp;#REF!&amp;" "&amp;"dni )"," ")</f>
        <v>#REF!</v>
      </c>
      <c r="F651" s="82">
        <f>IF(zgłoszenia[[#This Row],[Data wpływu wniosku]]&gt;0,zgłoszenia[[#This Row],[Data wpływu wniosku]]," ")</f>
        <v>42523</v>
      </c>
      <c r="G651" s="60">
        <f>IF(zgłoszenia[[#This Row],[Data zakończenia sprawy]]&gt;0,zgłoszenia[[#This Row],[Data zakończenia sprawy]]," ")</f>
        <v>42544</v>
      </c>
      <c r="H651" s="61" t="str">
        <f>IF(zgłoszenia[[#This Row],[Sposób zakończenia]]&gt;0,zgłoszenia[[#This Row],[Sposób zakończenia]]," ")</f>
        <v xml:space="preserve"> </v>
      </c>
      <c r="I651" s="77" t="e">
        <f>IF(#REF!&gt;0,#REF!,"---")</f>
        <v>#REF!</v>
      </c>
    </row>
    <row r="652" spans="1:9" ht="30" x14ac:dyDescent="0.25">
      <c r="A652" s="68" t="str">
        <f>IF(zgłoszenia[[#This Row],[ID]]&gt;0,zgłoszenia[[#This Row],[Lp.]]&amp;" "&amp;zgłoszenia[[#This Row],[ID]]&amp;"
"&amp;zgłoszenia[[#This Row],[Nr kance- laryjny]]&amp;"/P/15","---")</f>
        <v>649 EJ
10566/P/15</v>
      </c>
      <c r="B65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linii kablowej 
gm. Polanów; ob.Polanów; dz. Nr 11, 23/25</v>
      </c>
      <c r="C652" s="44" t="str">
        <f>IF(zgłoszenia[[#This Row],[Rodzaj zgłoszenia]]&gt;0,zgłoszenia[[#This Row],[Rodzaj zgłoszenia]]," ")</f>
        <v>sieci art.29 ust.1 pkt 19a</v>
      </c>
      <c r="D652" s="64" t="e">
        <f>IF(#REF!&gt;0,#REF!&amp;";
"&amp;#REF!," ")</f>
        <v>#REF!</v>
      </c>
      <c r="E652" s="69" t="e">
        <f>IF(zgłoszenia[BOŚ Znak sprawy]&gt;0,zgłoszenia[BOŚ Znak sprawy]&amp;"
( "&amp;#REF!&amp;" "&amp;"dni )"," ")</f>
        <v>#REF!</v>
      </c>
      <c r="F652" s="82">
        <f>IF(zgłoszenia[[#This Row],[Data wpływu wniosku]]&gt;0,zgłoszenia[[#This Row],[Data wpływu wniosku]]," ")</f>
        <v>42523</v>
      </c>
      <c r="G652" s="60">
        <f>IF(zgłoszenia[[#This Row],[Data zakończenia sprawy]]&gt;0,zgłoszenia[[#This Row],[Data zakończenia sprawy]]," ")</f>
        <v>42552</v>
      </c>
      <c r="H652" s="61" t="str">
        <f>IF(zgłoszenia[[#This Row],[Sposób zakończenia]]&gt;0,zgłoszenia[[#This Row],[Sposób zakończenia]]," ")</f>
        <v>brak sprzeciwu - zgłoszenie skuteczne</v>
      </c>
      <c r="I652" s="77" t="e">
        <f>IF(#REF!&gt;0,#REF!,"---")</f>
        <v>#REF!</v>
      </c>
    </row>
    <row r="653" spans="1:9" ht="30" x14ac:dyDescent="0.25">
      <c r="A653" s="68" t="str">
        <f>IF(zgłoszenia[[#This Row],[ID]]&gt;0,zgłoszenia[[#This Row],[Lp.]]&amp;" "&amp;zgłoszenia[[#This Row],[ID]]&amp;"
"&amp;zgłoszenia[[#This Row],[Nr kance- laryjny]]&amp;"/P/15","---")</f>
        <v>650 EJ
10672/P/15</v>
      </c>
      <c r="B65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ob.Karnieszewice; dz. Nr 36/3</v>
      </c>
      <c r="C653" s="44" t="str">
        <f>IF(zgłoszenia[[#This Row],[Rodzaj zgłoszenia]]&gt;0,zgłoszenia[[#This Row],[Rodzaj zgłoszenia]]," ")</f>
        <v>budowa obiektu - art. 29 ust. 1</v>
      </c>
      <c r="D653" s="64" t="e">
        <f>IF(#REF!&gt;0,#REF!&amp;";
"&amp;#REF!," ")</f>
        <v>#REF!</v>
      </c>
      <c r="E653" s="69" t="e">
        <f>IF(zgłoszenia[BOŚ Znak sprawy]&gt;0,zgłoszenia[BOŚ Znak sprawy]&amp;"
( "&amp;#REF!&amp;" "&amp;"dni )"," ")</f>
        <v>#REF!</v>
      </c>
      <c r="F653" s="82">
        <f>IF(zgłoszenia[[#This Row],[Data wpływu wniosku]]&gt;0,zgłoszenia[[#This Row],[Data wpływu wniosku]]," ")</f>
        <v>42524</v>
      </c>
      <c r="G653" s="60">
        <f>IF(zgłoszenia[[#This Row],[Data zakończenia sprawy]]&gt;0,zgłoszenia[[#This Row],[Data zakończenia sprawy]]," ")</f>
        <v>42538</v>
      </c>
      <c r="H653" s="61" t="str">
        <f>IF(zgłoszenia[[#This Row],[Sposób zakończenia]]&gt;0,zgłoszenia[[#This Row],[Sposób zakończenia]]," ")</f>
        <v>brak sprzeciwu - zgłoszenie skuteczne</v>
      </c>
      <c r="I653" s="77" t="e">
        <f>IF(#REF!&gt;0,#REF!,"---")</f>
        <v>#REF!</v>
      </c>
    </row>
    <row r="654" spans="1:9" ht="30" x14ac:dyDescent="0.25">
      <c r="A654" s="68" t="str">
        <f>IF(zgłoszenia[[#This Row],[ID]]&gt;0,zgłoszenia[[#This Row],[Lp.]]&amp;" "&amp;zgłoszenia[[#This Row],[ID]]&amp;"
"&amp;zgłoszenia[[#This Row],[Nr kance- laryjny]]&amp;"/P/15","---")</f>
        <v>651 EJ
10673/P/15</v>
      </c>
      <c r="B65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ob.Sieciemin ; dz. Nr 63/8</v>
      </c>
      <c r="C654" s="44" t="str">
        <f>IF(zgłoszenia[[#This Row],[Rodzaj zgłoszenia]]&gt;0,zgłoszenia[[#This Row],[Rodzaj zgłoszenia]]," ")</f>
        <v>budowa obiektu - art. 29 ust. 1</v>
      </c>
      <c r="D654" s="64" t="e">
        <f>IF(#REF!&gt;0,#REF!&amp;";
"&amp;#REF!," ")</f>
        <v>#REF!</v>
      </c>
      <c r="E654" s="69" t="e">
        <f>IF(zgłoszenia[BOŚ Znak sprawy]&gt;0,zgłoszenia[BOŚ Znak sprawy]&amp;"
( "&amp;#REF!&amp;" "&amp;"dni )"," ")</f>
        <v>#REF!</v>
      </c>
      <c r="F654" s="82">
        <f>IF(zgłoszenia[[#This Row],[Data wpływu wniosku]]&gt;0,zgłoszenia[[#This Row],[Data wpływu wniosku]]," ")</f>
        <v>42524</v>
      </c>
      <c r="G654" s="60">
        <f>IF(zgłoszenia[[#This Row],[Data zakończenia sprawy]]&gt;0,zgłoszenia[[#This Row],[Data zakończenia sprawy]]," ")</f>
        <v>42538</v>
      </c>
      <c r="H654" s="61" t="str">
        <f>IF(zgłoszenia[[#This Row],[Sposób zakończenia]]&gt;0,zgłoszenia[[#This Row],[Sposób zakończenia]]," ")</f>
        <v>brak sprzeciwu - zgłoszenie skuteczne</v>
      </c>
      <c r="I654" s="77" t="e">
        <f>IF(#REF!&gt;0,#REF!,"---")</f>
        <v>#REF!</v>
      </c>
    </row>
    <row r="655" spans="1:9" ht="30" x14ac:dyDescent="0.25">
      <c r="A655" s="68" t="str">
        <f>IF(zgłoszenia[[#This Row],[ID]]&gt;0,zgłoszenia[[#This Row],[Lp.]]&amp;" "&amp;zgłoszenia[[#This Row],[ID]]&amp;"
"&amp;zgłoszenia[[#This Row],[Nr kance- laryjny]]&amp;"/P/15","---")</f>
        <v>652 EJ
10674/P/15</v>
      </c>
      <c r="B65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Świeszyno; ob.Niekłonice; dz. Nr 78/37</v>
      </c>
      <c r="C655" s="44" t="str">
        <f>IF(zgłoszenia[[#This Row],[Rodzaj zgłoszenia]]&gt;0,zgłoszenia[[#This Row],[Rodzaj zgłoszenia]]," ")</f>
        <v>budowa obiektu - art. 29 ust. 1</v>
      </c>
      <c r="D655" s="64" t="e">
        <f>IF(#REF!&gt;0,#REF!&amp;";
"&amp;#REF!," ")</f>
        <v>#REF!</v>
      </c>
      <c r="E655" s="69" t="e">
        <f>IF(zgłoszenia[BOŚ Znak sprawy]&gt;0,zgłoszenia[BOŚ Znak sprawy]&amp;"
( "&amp;#REF!&amp;" "&amp;"dni )"," ")</f>
        <v>#REF!</v>
      </c>
      <c r="F655" s="82">
        <f>IF(zgłoszenia[[#This Row],[Data wpływu wniosku]]&gt;0,zgłoszenia[[#This Row],[Data wpływu wniosku]]," ")</f>
        <v>42524</v>
      </c>
      <c r="G655" s="60">
        <f>IF(zgłoszenia[[#This Row],[Data zakończenia sprawy]]&gt;0,zgłoszenia[[#This Row],[Data zakończenia sprawy]]," ")</f>
        <v>42544</v>
      </c>
      <c r="H655" s="61" t="str">
        <f>IF(zgłoszenia[[#This Row],[Sposób zakończenia]]&gt;0,zgłoszenia[[#This Row],[Sposób zakończenia]]," ")</f>
        <v>brak sprzeciwu - zgłoszenie skuteczne</v>
      </c>
      <c r="I655" s="77" t="e">
        <f>IF(#REF!&gt;0,#REF!,"---")</f>
        <v>#REF!</v>
      </c>
    </row>
    <row r="656" spans="1:9" ht="30" x14ac:dyDescent="0.25">
      <c r="A656" s="68" t="str">
        <f>IF(zgłoszenia[[#This Row],[ID]]&gt;0,zgłoszenia[[#This Row],[Lp.]]&amp;" "&amp;zgłoszenia[[#This Row],[ID]]&amp;"
"&amp;zgłoszenia[[#This Row],[Nr kance- laryjny]]&amp;"/P/15","---")</f>
        <v>653 EJ
10676/P/15</v>
      </c>
      <c r="B65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ob.Niekłonice; dz. Nr 78/61</v>
      </c>
      <c r="C656" s="44" t="str">
        <f>IF(zgłoszenia[[#This Row],[Rodzaj zgłoszenia]]&gt;0,zgłoszenia[[#This Row],[Rodzaj zgłoszenia]]," ")</f>
        <v>jednorodzinne art.29 ust.1 pkt 1a</v>
      </c>
      <c r="D656" s="64" t="e">
        <f>IF(#REF!&gt;0,#REF!&amp;";
"&amp;#REF!," ")</f>
        <v>#REF!</v>
      </c>
      <c r="E656" s="69" t="e">
        <f>IF(zgłoszenia[BOŚ Znak sprawy]&gt;0,zgłoszenia[BOŚ Znak sprawy]&amp;"
( "&amp;#REF!&amp;" "&amp;"dni )"," ")</f>
        <v>#REF!</v>
      </c>
      <c r="F656" s="82">
        <f>IF(zgłoszenia[[#This Row],[Data wpływu wniosku]]&gt;0,zgłoszenia[[#This Row],[Data wpływu wniosku]]," ")</f>
        <v>42524</v>
      </c>
      <c r="G656" s="60">
        <f>IF(zgłoszenia[[#This Row],[Data zakończenia sprawy]]&gt;0,zgłoszenia[[#This Row],[Data zakończenia sprawy]]," ")</f>
        <v>42544</v>
      </c>
      <c r="H656" s="61" t="str">
        <f>IF(zgłoszenia[[#This Row],[Sposób zakończenia]]&gt;0,zgłoszenia[[#This Row],[Sposób zakończenia]]," ")</f>
        <v>brak sprzeciwu - zgłoszenie skuteczne</v>
      </c>
      <c r="I656" s="77" t="e">
        <f>IF(#REF!&gt;0,#REF!,"---")</f>
        <v>#REF!</v>
      </c>
    </row>
    <row r="657" spans="1:9" ht="30" x14ac:dyDescent="0.25">
      <c r="A657" s="68" t="str">
        <f>IF(zgłoszenia[[#This Row],[ID]]&gt;0,zgłoszenia[[#This Row],[Lp.]]&amp;" "&amp;zgłoszenia[[#This Row],[ID]]&amp;"
"&amp;zgłoszenia[[#This Row],[Nr kance- laryjny]]&amp;"/P/15","---")</f>
        <v>654 AŁ
10675/P/15</v>
      </c>
      <c r="B65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ob.Niekłonice; dz. Nr 78/62</v>
      </c>
      <c r="C657" s="44" t="str">
        <f>IF(zgłoszenia[[#This Row],[Rodzaj zgłoszenia]]&gt;0,zgłoszenia[[#This Row],[Rodzaj zgłoszenia]]," ")</f>
        <v>jednorodzinne art.29 ust.1 pkt 1a</v>
      </c>
      <c r="D657" s="64" t="e">
        <f>IF(#REF!&gt;0,#REF!&amp;";
"&amp;#REF!," ")</f>
        <v>#REF!</v>
      </c>
      <c r="E657" s="69" t="e">
        <f>IF(zgłoszenia[BOŚ Znak sprawy]&gt;0,zgłoszenia[BOŚ Znak sprawy]&amp;"
( "&amp;#REF!&amp;" "&amp;"dni )"," ")</f>
        <v>#REF!</v>
      </c>
      <c r="F657" s="82">
        <f>IF(zgłoszenia[[#This Row],[Data wpływu wniosku]]&gt;0,zgłoszenia[[#This Row],[Data wpływu wniosku]]," ")</f>
        <v>42524</v>
      </c>
      <c r="G657" s="60">
        <f>IF(zgłoszenia[[#This Row],[Data zakończenia sprawy]]&gt;0,zgłoszenia[[#This Row],[Data zakończenia sprawy]]," ")</f>
        <v>42552</v>
      </c>
      <c r="H657" s="61" t="str">
        <f>IF(zgłoszenia[[#This Row],[Sposób zakończenia]]&gt;0,zgłoszenia[[#This Row],[Sposób zakończenia]]," ")</f>
        <v>brak sprzeciwu - zgłoszenie skuteczne</v>
      </c>
      <c r="I657" s="77" t="e">
        <f>IF(#REF!&gt;0,#REF!,"---")</f>
        <v>#REF!</v>
      </c>
    </row>
    <row r="658" spans="1:9" ht="30" x14ac:dyDescent="0.25">
      <c r="A658" s="68" t="str">
        <f>IF(zgłoszenia[[#This Row],[ID]]&gt;0,zgłoszenia[[#This Row],[Lp.]]&amp;" "&amp;zgłoszenia[[#This Row],[ID]]&amp;"
"&amp;zgłoszenia[[#This Row],[Nr kance- laryjny]]&amp;"/P/15","---")</f>
        <v>655 MS
10689/P/15</v>
      </c>
      <c r="B65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Będzino; ob.Kładno; dz. Nr 102/19</v>
      </c>
      <c r="C658" s="44" t="str">
        <f>IF(zgłoszenia[[#This Row],[Rodzaj zgłoszenia]]&gt;0,zgłoszenia[[#This Row],[Rodzaj zgłoszenia]]," ")</f>
        <v>jednorodzinne art.29 ust.1 pkt 1a</v>
      </c>
      <c r="D658" s="64" t="e">
        <f>IF(#REF!&gt;0,#REF!&amp;";
"&amp;#REF!," ")</f>
        <v>#REF!</v>
      </c>
      <c r="E658" s="69" t="e">
        <f>IF(zgłoszenia[BOŚ Znak sprawy]&gt;0,zgłoszenia[BOŚ Znak sprawy]&amp;"
( "&amp;#REF!&amp;" "&amp;"dni )"," ")</f>
        <v>#REF!</v>
      </c>
      <c r="F658" s="82">
        <f>IF(zgłoszenia[[#This Row],[Data wpływu wniosku]]&gt;0,zgłoszenia[[#This Row],[Data wpływu wniosku]]," ")</f>
        <v>42524</v>
      </c>
      <c r="G658" s="60">
        <f>IF(zgłoszenia[[#This Row],[Data zakończenia sprawy]]&gt;0,zgłoszenia[[#This Row],[Data zakończenia sprawy]]," ")</f>
        <v>42552</v>
      </c>
      <c r="H658" s="61" t="str">
        <f>IF(zgłoszenia[[#This Row],[Sposób zakończenia]]&gt;0,zgłoszenia[[#This Row],[Sposób zakończenia]]," ")</f>
        <v>brak sprzeciwu - zgłoszenie skuteczne</v>
      </c>
      <c r="I658" s="77" t="e">
        <f>IF(#REF!&gt;0,#REF!,"---")</f>
        <v>#REF!</v>
      </c>
    </row>
    <row r="659" spans="1:9" ht="45" x14ac:dyDescent="0.25">
      <c r="A659" s="68" t="str">
        <f>IF(zgłoszenia[[#This Row],[ID]]&gt;0,zgłoszenia[[#This Row],[Lp.]]&amp;" "&amp;zgłoszenia[[#This Row],[ID]]&amp;"
"&amp;zgłoszenia[[#This Row],[Nr kance- laryjny]]&amp;"/P/15","---")</f>
        <v>656 AP
10715/P/15</v>
      </c>
      <c r="B65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
gm. Mielno; ob.Mielno; dz. Nr 711/139</v>
      </c>
      <c r="C659" s="44" t="str">
        <f>IF(zgłoszenia[[#This Row],[Rodzaj zgłoszenia]]&gt;0,zgłoszenia[[#This Row],[Rodzaj zgłoszenia]]," ")</f>
        <v>tymczasowy obiekt - art. 29 ust. 1, pkt 12</v>
      </c>
      <c r="D659" s="64" t="e">
        <f>IF(#REF!&gt;0,#REF!&amp;";
"&amp;#REF!," ")</f>
        <v>#REF!</v>
      </c>
      <c r="E659" s="69" t="e">
        <f>IF(zgłoszenia[BOŚ Znak sprawy]&gt;0,zgłoszenia[BOŚ Znak sprawy]&amp;"
( "&amp;#REF!&amp;" "&amp;"dni )"," ")</f>
        <v>#REF!</v>
      </c>
      <c r="F659" s="82">
        <f>IF(zgłoszenia[[#This Row],[Data wpływu wniosku]]&gt;0,zgłoszenia[[#This Row],[Data wpływu wniosku]]," ")</f>
        <v>42524</v>
      </c>
      <c r="G659" s="60">
        <f>IF(zgłoszenia[[#This Row],[Data zakończenia sprawy]]&gt;0,zgłoszenia[[#This Row],[Data zakończenia sprawy]]," ")</f>
        <v>42541</v>
      </c>
      <c r="H659" s="61" t="str">
        <f>IF(zgłoszenia[[#This Row],[Sposób zakończenia]]&gt;0,zgłoszenia[[#This Row],[Sposób zakończenia]]," ")</f>
        <v>brak sprzeciwu - zgłoszenie skuteczne</v>
      </c>
      <c r="I659" s="77" t="e">
        <f>IF(#REF!&gt;0,#REF!,"---")</f>
        <v>#REF!</v>
      </c>
    </row>
    <row r="660" spans="1:9" ht="45" x14ac:dyDescent="0.25">
      <c r="A660" s="68" t="str">
        <f>IF(zgłoszenia[[#This Row],[ID]]&gt;0,zgłoszenia[[#This Row],[Lp.]]&amp;" "&amp;zgłoszenia[[#This Row],[ID]]&amp;"
"&amp;zgłoszenia[[#This Row],[Nr kance- laryjny]]&amp;"/P/15","---")</f>
        <v>657 AP
10716/P/15</v>
      </c>
      <c r="B66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tymczasowy-sprzedaż lodów 
gm. Mielno; ob.Sarbinowo; dz. Nr 175/1</v>
      </c>
      <c r="C660" s="44" t="str">
        <f>IF(zgłoszenia[[#This Row],[Rodzaj zgłoszenia]]&gt;0,zgłoszenia[[#This Row],[Rodzaj zgłoszenia]]," ")</f>
        <v>tymczasowy obiekt - art. 29 ust. 1, pkt 12</v>
      </c>
      <c r="D660" s="64" t="e">
        <f>IF(#REF!&gt;0,#REF!&amp;";
"&amp;#REF!," ")</f>
        <v>#REF!</v>
      </c>
      <c r="E660" s="69" t="e">
        <f>IF(zgłoszenia[BOŚ Znak sprawy]&gt;0,zgłoszenia[BOŚ Znak sprawy]&amp;"
( "&amp;#REF!&amp;" "&amp;"dni )"," ")</f>
        <v>#REF!</v>
      </c>
      <c r="F660" s="82">
        <f>IF(zgłoszenia[[#This Row],[Data wpływu wniosku]]&gt;0,zgłoszenia[[#This Row],[Data wpływu wniosku]]," ")</f>
        <v>42524</v>
      </c>
      <c r="G660" s="60">
        <f>IF(zgłoszenia[[#This Row],[Data zakończenia sprawy]]&gt;0,zgłoszenia[[#This Row],[Data zakończenia sprawy]]," ")</f>
        <v>42529</v>
      </c>
      <c r="H660" s="61" t="str">
        <f>IF(zgłoszenia[[#This Row],[Sposób zakończenia]]&gt;0,zgłoszenia[[#This Row],[Sposób zakończenia]]," ")</f>
        <v>przekazano wg właściwości</v>
      </c>
      <c r="I660" s="77" t="e">
        <f>IF(#REF!&gt;0,#REF!,"---")</f>
        <v>#REF!</v>
      </c>
    </row>
    <row r="661" spans="1:9" ht="30" x14ac:dyDescent="0.25">
      <c r="A661" s="68" t="str">
        <f>IF(zgłoszenia[[#This Row],[ID]]&gt;0,zgłoszenia[[#This Row],[Lp.]]&amp;" "&amp;zgłoszenia[[#This Row],[ID]]&amp;"
"&amp;zgłoszenia[[#This Row],[Nr kance- laryjny]]&amp;"/P/15","---")</f>
        <v>658 AŁ
10679/P/15</v>
      </c>
      <c r="B66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silos zbożowy 
gm. Świeszyno; ob.Konikowo; dz. Nr 272</v>
      </c>
      <c r="C661" s="44" t="str">
        <f>IF(zgłoszenia[[#This Row],[Rodzaj zgłoszenia]]&gt;0,zgłoszenia[[#This Row],[Rodzaj zgłoszenia]]," ")</f>
        <v>budowa obiektu - art. 29 ust. 1</v>
      </c>
      <c r="D661" s="64" t="e">
        <f>IF(#REF!&gt;0,#REF!&amp;";
"&amp;#REF!," ")</f>
        <v>#REF!</v>
      </c>
      <c r="E661" s="69" t="e">
        <f>IF(zgłoszenia[BOŚ Znak sprawy]&gt;0,zgłoszenia[BOŚ Znak sprawy]&amp;"
( "&amp;#REF!&amp;" "&amp;"dni )"," ")</f>
        <v>#REF!</v>
      </c>
      <c r="F661" s="82">
        <f>IF(zgłoszenia[[#This Row],[Data wpływu wniosku]]&gt;0,zgłoszenia[[#This Row],[Data wpływu wniosku]]," ")</f>
        <v>42524</v>
      </c>
      <c r="G661" s="60">
        <f>IF(zgłoszenia[[#This Row],[Data zakończenia sprawy]]&gt;0,zgłoszenia[[#This Row],[Data zakończenia sprawy]]," ")</f>
        <v>42549</v>
      </c>
      <c r="H661" s="61" t="str">
        <f>IF(zgłoszenia[[#This Row],[Sposób zakończenia]]&gt;0,zgłoszenia[[#This Row],[Sposób zakończenia]]," ")</f>
        <v>brak sprzeciwu - zgłoszenie skuteczne</v>
      </c>
      <c r="I661" s="77" t="e">
        <f>IF(#REF!&gt;0,#REF!,"---")</f>
        <v>#REF!</v>
      </c>
    </row>
    <row r="662" spans="1:9" ht="45" x14ac:dyDescent="0.25">
      <c r="A662" s="68" t="str">
        <f>IF(zgłoszenia[[#This Row],[ID]]&gt;0,zgłoszenia[[#This Row],[Lp.]]&amp;" "&amp;zgłoszenia[[#This Row],[ID]]&amp;"
"&amp;zgłoszenia[[#This Row],[Nr kance- laryjny]]&amp;"/P/15","---")</f>
        <v>659 ŁD
10690/P/15</v>
      </c>
      <c r="B66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enrgetyczne 0,4 kV 
gm. Biesiekierz; ob.Stare Bielice ; dz. Nr 78, 79, 350</v>
      </c>
      <c r="C662" s="44" t="str">
        <f>IF(zgłoszenia[[#This Row],[Rodzaj zgłoszenia]]&gt;0,zgłoszenia[[#This Row],[Rodzaj zgłoszenia]]," ")</f>
        <v>budowa obiektu - art. 29 ust. 1</v>
      </c>
      <c r="D662" s="64" t="e">
        <f>IF(#REF!&gt;0,#REF!&amp;";
"&amp;#REF!," ")</f>
        <v>#REF!</v>
      </c>
      <c r="E662" s="69" t="e">
        <f>IF(zgłoszenia[BOŚ Znak sprawy]&gt;0,zgłoszenia[BOŚ Znak sprawy]&amp;"
( "&amp;#REF!&amp;" "&amp;"dni )"," ")</f>
        <v>#REF!</v>
      </c>
      <c r="F662" s="82">
        <f>IF(zgłoszenia[[#This Row],[Data wpływu wniosku]]&gt;0,zgłoszenia[[#This Row],[Data wpływu wniosku]]," ")</f>
        <v>42524</v>
      </c>
      <c r="G662" s="60">
        <f>IF(zgłoszenia[[#This Row],[Data zakończenia sprawy]]&gt;0,zgłoszenia[[#This Row],[Data zakończenia sprawy]]," ")</f>
        <v>42537</v>
      </c>
      <c r="H662" s="61" t="str">
        <f>IF(zgłoszenia[[#This Row],[Sposób zakończenia]]&gt;0,zgłoszenia[[#This Row],[Sposób zakończenia]]," ")</f>
        <v>brak sprzeciwu - zgłoszenie skuteczne</v>
      </c>
      <c r="I662" s="77" t="e">
        <f>IF(#REF!&gt;0,#REF!,"---")</f>
        <v>#REF!</v>
      </c>
    </row>
    <row r="663" spans="1:9" ht="45" x14ac:dyDescent="0.25">
      <c r="A663" s="68" t="str">
        <f>IF(zgłoszenia[[#This Row],[ID]]&gt;0,zgłoszenia[[#This Row],[Lp.]]&amp;" "&amp;zgłoszenia[[#This Row],[ID]]&amp;"
"&amp;zgłoszenia[[#This Row],[Nr kance- laryjny]]&amp;"/P/15","---")</f>
        <v>660 ŁD
10691/P/15</v>
      </c>
      <c r="B66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enrgetyczne 0,4 kV 
gm. Biesiekierz; ob.Stare Bielice ; dz. Nr 85/4, 175</v>
      </c>
      <c r="C663" s="44" t="str">
        <f>IF(zgłoszenia[[#This Row],[Rodzaj zgłoszenia]]&gt;0,zgłoszenia[[#This Row],[Rodzaj zgłoszenia]]," ")</f>
        <v>budowa obiektu - art. 29 ust. 1</v>
      </c>
      <c r="D663" s="64" t="e">
        <f>IF(#REF!&gt;0,#REF!&amp;";
"&amp;#REF!," ")</f>
        <v>#REF!</v>
      </c>
      <c r="E663" s="69" t="e">
        <f>IF(zgłoszenia[BOŚ Znak sprawy]&gt;0,zgłoszenia[BOŚ Znak sprawy]&amp;"
( "&amp;#REF!&amp;" "&amp;"dni )"," ")</f>
        <v>#REF!</v>
      </c>
      <c r="F663" s="82">
        <f>IF(zgłoszenia[[#This Row],[Data wpływu wniosku]]&gt;0,zgłoszenia[[#This Row],[Data wpływu wniosku]]," ")</f>
        <v>42524</v>
      </c>
      <c r="G663" s="60">
        <f>IF(zgłoszenia[[#This Row],[Data zakończenia sprawy]]&gt;0,zgłoszenia[[#This Row],[Data zakończenia sprawy]]," ")</f>
        <v>42537</v>
      </c>
      <c r="H663" s="61" t="str">
        <f>IF(zgłoszenia[[#This Row],[Sposób zakończenia]]&gt;0,zgłoszenia[[#This Row],[Sposób zakończenia]]," ")</f>
        <v>brak sprzeciwu - zgłoszenie skuteczne</v>
      </c>
      <c r="I663" s="77" t="e">
        <f>IF(#REF!&gt;0,#REF!,"---")</f>
        <v>#REF!</v>
      </c>
    </row>
    <row r="664" spans="1:9" ht="30" x14ac:dyDescent="0.25">
      <c r="A664" s="68" t="str">
        <f>IF(zgłoszenia[[#This Row],[ID]]&gt;0,zgłoszenia[[#This Row],[Lp.]]&amp;" "&amp;zgłoszenia[[#This Row],[ID]]&amp;"
"&amp;zgłoszenia[[#This Row],[Nr kance- laryjny]]&amp;"/P/15","---")</f>
        <v>661 AŁ
10758/P/15</v>
      </c>
      <c r="B66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przybudówka, budynek gospodarczy 
gm. Mielno; ob.Chłopy; dz. Nr 183/16</v>
      </c>
      <c r="C664" s="44" t="str">
        <f>IF(zgłoszenia[[#This Row],[Rodzaj zgłoszenia]]&gt;0,zgłoszenia[[#This Row],[Rodzaj zgłoszenia]]," ")</f>
        <v>rozbiórka obiektu - art. 31</v>
      </c>
      <c r="D664" s="64" t="e">
        <f>IF(#REF!&gt;0,#REF!&amp;";
"&amp;#REF!," ")</f>
        <v>#REF!</v>
      </c>
      <c r="E664" s="69" t="e">
        <f>IF(zgłoszenia[BOŚ Znak sprawy]&gt;0,zgłoszenia[BOŚ Znak sprawy]&amp;"
( "&amp;#REF!&amp;" "&amp;"dni )"," ")</f>
        <v>#REF!</v>
      </c>
      <c r="F664" s="82">
        <f>IF(zgłoszenia[[#This Row],[Data wpływu wniosku]]&gt;0,zgłoszenia[[#This Row],[Data wpływu wniosku]]," ")</f>
        <v>42527</v>
      </c>
      <c r="G664" s="60">
        <f>IF(zgłoszenia[[#This Row],[Data zakończenia sprawy]]&gt;0,zgłoszenia[[#This Row],[Data zakończenia sprawy]]," ")</f>
        <v>42555</v>
      </c>
      <c r="H664" s="61" t="str">
        <f>IF(zgłoszenia[[#This Row],[Sposób zakończenia]]&gt;0,zgłoszenia[[#This Row],[Sposób zakończenia]]," ")</f>
        <v>brak sprzeciwu - zgłoszenie skuteczne</v>
      </c>
      <c r="I664" s="77" t="e">
        <f>IF(#REF!&gt;0,#REF!,"---")</f>
        <v>#REF!</v>
      </c>
    </row>
    <row r="665" spans="1:9" ht="60" x14ac:dyDescent="0.25">
      <c r="A665" s="68" t="str">
        <f>IF(zgłoszenia[[#This Row],[ID]]&gt;0,zgłoszenia[[#This Row],[Lp.]]&amp;" "&amp;zgłoszenia[[#This Row],[ID]]&amp;"
"&amp;zgłoszenia[[#This Row],[Nr kance- laryjny]]&amp;"/P/15","---")</f>
        <v>662 AŁ
10752/P/15</v>
      </c>
      <c r="B66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wodociąg 
gm. Mielno; ob.Chłopy; dz. Nr 50, 109/1, 96/5, 96/4, 96/11, 96/12, 96/20, 96/24, 96/26, 96/28</v>
      </c>
      <c r="C665" s="44" t="str">
        <f>IF(zgłoszenia[[#This Row],[Rodzaj zgłoszenia]]&gt;0,zgłoszenia[[#This Row],[Rodzaj zgłoszenia]]," ")</f>
        <v>sieci art.29 ust.1 pkt 19a</v>
      </c>
      <c r="D665" s="64" t="e">
        <f>IF(#REF!&gt;0,#REF!&amp;";
"&amp;#REF!," ")</f>
        <v>#REF!</v>
      </c>
      <c r="E665" s="69" t="e">
        <f>IF(zgłoszenia[BOŚ Znak sprawy]&gt;0,zgłoszenia[BOŚ Znak sprawy]&amp;"
( "&amp;#REF!&amp;" "&amp;"dni )"," ")</f>
        <v>#REF!</v>
      </c>
      <c r="F665" s="82">
        <f>IF(zgłoszenia[[#This Row],[Data wpływu wniosku]]&gt;0,zgłoszenia[[#This Row],[Data wpływu wniosku]]," ")</f>
        <v>42527</v>
      </c>
      <c r="G665" s="60">
        <f>IF(zgłoszenia[[#This Row],[Data zakończenia sprawy]]&gt;0,zgłoszenia[[#This Row],[Data zakończenia sprawy]]," ")</f>
        <v>42557</v>
      </c>
      <c r="H665" s="61" t="str">
        <f>IF(zgłoszenia[[#This Row],[Sposób zakończenia]]&gt;0,zgłoszenia[[#This Row],[Sposób zakończenia]]," ")</f>
        <v>brak sprzeciwu - zgłoszenie skuteczne</v>
      </c>
      <c r="I665" s="77" t="e">
        <f>IF(#REF!&gt;0,#REF!,"---")</f>
        <v>#REF!</v>
      </c>
    </row>
    <row r="666" spans="1:9" ht="30" x14ac:dyDescent="0.25">
      <c r="A666" s="68" t="str">
        <f>IF(zgłoszenia[[#This Row],[ID]]&gt;0,zgłoszenia[[#This Row],[Lp.]]&amp;" "&amp;zgłoszenia[[#This Row],[ID]]&amp;"
"&amp;zgłoszenia[[#This Row],[Nr kance- laryjny]]&amp;"/P/15","---")</f>
        <v>663 EJ
10749/P/15</v>
      </c>
      <c r="B66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ob.Niegoszcz; dz. Nr 328/3</v>
      </c>
      <c r="C666" s="44" t="str">
        <f>IF(zgłoszenia[[#This Row],[Rodzaj zgłoszenia]]&gt;0,zgłoszenia[[#This Row],[Rodzaj zgłoszenia]]," ")</f>
        <v>budowa obiektu - art. 29 ust. 1</v>
      </c>
      <c r="D666" s="64" t="e">
        <f>IF(#REF!&gt;0,#REF!&amp;";
"&amp;#REF!," ")</f>
        <v>#REF!</v>
      </c>
      <c r="E666" s="69" t="e">
        <f>IF(zgłoszenia[BOŚ Znak sprawy]&gt;0,zgłoszenia[BOŚ Znak sprawy]&amp;"
( "&amp;#REF!&amp;" "&amp;"dni )"," ")</f>
        <v>#REF!</v>
      </c>
      <c r="F666" s="82">
        <f>IF(zgłoszenia[[#This Row],[Data wpływu wniosku]]&gt;0,zgłoszenia[[#This Row],[Data wpływu wniosku]]," ")</f>
        <v>42527</v>
      </c>
      <c r="G666" s="60">
        <f>IF(zgłoszenia[[#This Row],[Data zakończenia sprawy]]&gt;0,zgłoszenia[[#This Row],[Data zakończenia sprawy]]," ")</f>
        <v>42538</v>
      </c>
      <c r="H666" s="61" t="str">
        <f>IF(zgłoszenia[[#This Row],[Sposób zakończenia]]&gt;0,zgłoszenia[[#This Row],[Sposób zakończenia]]," ")</f>
        <v>brak sprzeciwu - zgłoszenie skuteczne</v>
      </c>
      <c r="I666" s="77" t="e">
        <f>IF(#REF!&gt;0,#REF!,"---")</f>
        <v>#REF!</v>
      </c>
    </row>
    <row r="667" spans="1:9" ht="45" x14ac:dyDescent="0.25">
      <c r="A667" s="68" t="str">
        <f>IF(zgłoszenia[[#This Row],[ID]]&gt;0,zgłoszenia[[#This Row],[Lp.]]&amp;" "&amp;zgłoszenia[[#This Row],[ID]]&amp;"
"&amp;zgłoszenia[[#This Row],[Nr kance- laryjny]]&amp;"/P/15","---")</f>
        <v>664 AŁ
10671/P/15</v>
      </c>
      <c r="B66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przeniesienie zgłoszenia budynku mieszkalnego 
gm. Świeszyno; ob.Konikowo; dz. Nr 540/2</v>
      </c>
      <c r="C667" s="44" t="str">
        <f>IF(zgłoszenia[[#This Row],[Rodzaj zgłoszenia]]&gt;0,zgłoszenia[[#This Row],[Rodzaj zgłoszenia]]," ")</f>
        <v>jednorodzinne art.29 ust.1 pkt 1a</v>
      </c>
      <c r="D667" s="64" t="e">
        <f>IF(#REF!&gt;0,#REF!&amp;";
"&amp;#REF!," ")</f>
        <v>#REF!</v>
      </c>
      <c r="E667" s="69" t="e">
        <f>IF(zgłoszenia[BOŚ Znak sprawy]&gt;0,zgłoszenia[BOŚ Znak sprawy]&amp;"
( "&amp;#REF!&amp;" "&amp;"dni )"," ")</f>
        <v>#REF!</v>
      </c>
      <c r="F667" s="82">
        <f>IF(zgłoszenia[[#This Row],[Data wpływu wniosku]]&gt;0,zgłoszenia[[#This Row],[Data wpływu wniosku]]," ")</f>
        <v>42527</v>
      </c>
      <c r="G667" s="60">
        <f>IF(zgłoszenia[[#This Row],[Data zakończenia sprawy]]&gt;0,zgłoszenia[[#This Row],[Data zakończenia sprawy]]," ")</f>
        <v>42544</v>
      </c>
      <c r="H667" s="61" t="str">
        <f>IF(zgłoszenia[[#This Row],[Sposób zakończenia]]&gt;0,zgłoszenia[[#This Row],[Sposób zakończenia]]," ")</f>
        <v xml:space="preserve"> </v>
      </c>
      <c r="I667" s="77" t="e">
        <f>IF(#REF!&gt;0,#REF!,"---")</f>
        <v>#REF!</v>
      </c>
    </row>
    <row r="668" spans="1:9" ht="45" x14ac:dyDescent="0.25">
      <c r="A668" s="68" t="str">
        <f>IF(zgłoszenia[[#This Row],[ID]]&gt;0,zgłoszenia[[#This Row],[Lp.]]&amp;" "&amp;zgłoszenia[[#This Row],[ID]]&amp;"
"&amp;zgłoszenia[[#This Row],[Nr kance- laryjny]]&amp;"/P/15","---")</f>
        <v>665 AP
11006/P/15</v>
      </c>
      <c r="B66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o konstrukcji drewnianej - obiekt tymczasowy 
gm. Mielno; ob.Mielno; dz. Nr 54/11</v>
      </c>
      <c r="C668" s="44" t="str">
        <f>IF(zgłoszenia[[#This Row],[Rodzaj zgłoszenia]]&gt;0,zgłoszenia[[#This Row],[Rodzaj zgłoszenia]]," ")</f>
        <v>tymczasowy obiekt - art. 29 ust. 1, pkt 12</v>
      </c>
      <c r="D668" s="64" t="e">
        <f>IF(#REF!&gt;0,#REF!&amp;";
"&amp;#REF!," ")</f>
        <v>#REF!</v>
      </c>
      <c r="E668" s="69" t="e">
        <f>IF(zgłoszenia[BOŚ Znak sprawy]&gt;0,zgłoszenia[BOŚ Znak sprawy]&amp;"
( "&amp;#REF!&amp;" "&amp;"dni )"," ")</f>
        <v>#REF!</v>
      </c>
      <c r="F668" s="82">
        <f>IF(zgłoszenia[[#This Row],[Data wpływu wniosku]]&gt;0,zgłoszenia[[#This Row],[Data wpływu wniosku]]," ")</f>
        <v>42529</v>
      </c>
      <c r="G668" s="60">
        <f>IF(zgłoszenia[[#This Row],[Data zakończenia sprawy]]&gt;0,zgłoszenia[[#This Row],[Data zakończenia sprawy]]," ")</f>
        <v>42557</v>
      </c>
      <c r="H668" s="61" t="str">
        <f>IF(zgłoszenia[[#This Row],[Sposób zakończenia]]&gt;0,zgłoszenia[[#This Row],[Sposób zakończenia]]," ")</f>
        <v>decyzja umorzenie</v>
      </c>
      <c r="I668" s="77" t="e">
        <f>IF(#REF!&gt;0,#REF!,"---")</f>
        <v>#REF!</v>
      </c>
    </row>
    <row r="669" spans="1:9" ht="30" x14ac:dyDescent="0.25">
      <c r="A669" s="68" t="str">
        <f>IF(zgłoszenia[[#This Row],[ID]]&gt;0,zgłoszenia[[#This Row],[Lp.]]&amp;" "&amp;zgłoszenia[[#This Row],[ID]]&amp;"
"&amp;zgłoszenia[[#This Row],[Nr kance- laryjny]]&amp;"/P/15","---")</f>
        <v>666 AP
11010/P/15</v>
      </c>
      <c r="B66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440/32</v>
      </c>
      <c r="C669" s="44" t="str">
        <f>IF(zgłoszenia[[#This Row],[Rodzaj zgłoszenia]]&gt;0,zgłoszenia[[#This Row],[Rodzaj zgłoszenia]]," ")</f>
        <v>jednorodzinne art.29 ust.1 pkt 1a</v>
      </c>
      <c r="D669" s="64" t="e">
        <f>IF(#REF!&gt;0,#REF!&amp;";
"&amp;#REF!," ")</f>
        <v>#REF!</v>
      </c>
      <c r="E669" s="69" t="e">
        <f>IF(zgłoszenia[BOŚ Znak sprawy]&gt;0,zgłoszenia[BOŚ Znak sprawy]&amp;"
( "&amp;#REF!&amp;" "&amp;"dni )"," ")</f>
        <v>#REF!</v>
      </c>
      <c r="F669" s="82">
        <f>IF(zgłoszenia[[#This Row],[Data wpływu wniosku]]&gt;0,zgłoszenia[[#This Row],[Data wpływu wniosku]]," ")</f>
        <v>42529</v>
      </c>
      <c r="G669" s="60">
        <f>IF(zgłoszenia[[#This Row],[Data zakończenia sprawy]]&gt;0,zgłoszenia[[#This Row],[Data zakończenia sprawy]]," ")</f>
        <v>42552</v>
      </c>
      <c r="H669" s="61" t="str">
        <f>IF(zgłoszenia[[#This Row],[Sposób zakończenia]]&gt;0,zgłoszenia[[#This Row],[Sposób zakończenia]]," ")</f>
        <v>brak sprzeciwu - zgłoszenie skuteczne</v>
      </c>
      <c r="I669" s="77" t="e">
        <f>IF(#REF!&gt;0,#REF!,"---")</f>
        <v>#REF!</v>
      </c>
    </row>
    <row r="670" spans="1:9" ht="45" x14ac:dyDescent="0.25">
      <c r="A670" s="68" t="str">
        <f>IF(zgłoszenia[[#This Row],[ID]]&gt;0,zgłoszenia[[#This Row],[Lp.]]&amp;" "&amp;zgłoszenia[[#This Row],[ID]]&amp;"
"&amp;zgłoszenia[[#This Row],[Nr kance- laryjny]]&amp;"/P/15","---")</f>
        <v>667 AP
11000/P/15</v>
      </c>
      <c r="B67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handlowy-pawilon 
gm. Mielno; ob.Mielno ; dz. Nr 920/3</v>
      </c>
      <c r="C670" s="44" t="str">
        <f>IF(zgłoszenia[[#This Row],[Rodzaj zgłoszenia]]&gt;0,zgłoszenia[[#This Row],[Rodzaj zgłoszenia]]," ")</f>
        <v>tymczasowy obiekt - art. 29 ust. 1, pkt 12</v>
      </c>
      <c r="D670" s="64" t="e">
        <f>IF(#REF!&gt;0,#REF!&amp;";
"&amp;#REF!," ")</f>
        <v>#REF!</v>
      </c>
      <c r="E670" s="69" t="e">
        <f>IF(zgłoszenia[BOŚ Znak sprawy]&gt;0,zgłoszenia[BOŚ Znak sprawy]&amp;"
( "&amp;#REF!&amp;" "&amp;"dni )"," ")</f>
        <v>#REF!</v>
      </c>
      <c r="F670" s="82">
        <f>IF(zgłoszenia[[#This Row],[Data wpływu wniosku]]&gt;0,zgłoszenia[[#This Row],[Data wpływu wniosku]]," ")</f>
        <v>42529</v>
      </c>
      <c r="G670" s="60">
        <f>IF(zgłoszenia[[#This Row],[Data zakończenia sprawy]]&gt;0,zgłoszenia[[#This Row],[Data zakończenia sprawy]]," ")</f>
        <v>42557</v>
      </c>
      <c r="H670" s="61" t="str">
        <f>IF(zgłoszenia[[#This Row],[Sposób zakończenia]]&gt;0,zgłoszenia[[#This Row],[Sposób zakończenia]]," ")</f>
        <v>brak sprzeciwu - zgłoszenie skuteczne</v>
      </c>
      <c r="I670" s="77" t="e">
        <f>IF(#REF!&gt;0,#REF!,"---")</f>
        <v>#REF!</v>
      </c>
    </row>
    <row r="671" spans="1:9" ht="45" x14ac:dyDescent="0.25">
      <c r="A671" s="68" t="str">
        <f>IF(zgłoszenia[[#This Row],[ID]]&gt;0,zgłoszenia[[#This Row],[Lp.]]&amp;" "&amp;zgłoszenia[[#This Row],[ID]]&amp;"
"&amp;zgłoszenia[[#This Row],[Nr kance- laryjny]]&amp;"/P/15","---")</f>
        <v>668 AŁ
10934/P/15</v>
      </c>
      <c r="B67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
gm. Mielno; ob.Gąski; dz. Nr 3/16, 34/7, 81/5, 81/54, 81/39</v>
      </c>
      <c r="C671" s="44" t="str">
        <f>IF(zgłoszenia[[#This Row],[Rodzaj zgłoszenia]]&gt;0,zgłoszenia[[#This Row],[Rodzaj zgłoszenia]]," ")</f>
        <v>sieci art.29 ust.1 pkt 19a</v>
      </c>
      <c r="D671" s="64" t="e">
        <f>IF(#REF!&gt;0,#REF!&amp;";
"&amp;#REF!," ")</f>
        <v>#REF!</v>
      </c>
      <c r="E671" s="69" t="e">
        <f>IF(zgłoszenia[BOŚ Znak sprawy]&gt;0,zgłoszenia[BOŚ Znak sprawy]&amp;"
( "&amp;#REF!&amp;" "&amp;"dni )"," ")</f>
        <v>#REF!</v>
      </c>
      <c r="F671" s="82">
        <f>IF(zgłoszenia[[#This Row],[Data wpływu wniosku]]&gt;0,zgłoszenia[[#This Row],[Data wpływu wniosku]]," ")</f>
        <v>42528</v>
      </c>
      <c r="G671" s="60">
        <f>IF(zgłoszenia[[#This Row],[Data zakończenia sprawy]]&gt;0,zgłoszenia[[#This Row],[Data zakończenia sprawy]]," ")</f>
        <v>42557</v>
      </c>
      <c r="H671" s="61" t="str">
        <f>IF(zgłoszenia[[#This Row],[Sposób zakończenia]]&gt;0,zgłoszenia[[#This Row],[Sposób zakończenia]]," ")</f>
        <v>brak sprzeciwu - zgłoszenie skuteczne</v>
      </c>
      <c r="I671" s="77" t="e">
        <f>IF(#REF!&gt;0,#REF!,"---")</f>
        <v>#REF!</v>
      </c>
    </row>
    <row r="672" spans="1:9" ht="45" x14ac:dyDescent="0.25">
      <c r="A672" s="68" t="str">
        <f>IF(zgłoszenia[[#This Row],[ID]]&gt;0,zgłoszenia[[#This Row],[Lp.]]&amp;" "&amp;zgłoszenia[[#This Row],[ID]]&amp;"
"&amp;zgłoszenia[[#This Row],[Nr kance- laryjny]]&amp;"/P/15","---")</f>
        <v>669 EJ
10931/P/15</v>
      </c>
      <c r="B67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
gm. Świeszyno; ob.Niekłonice; dz. Nr 78/62, 78/44, 78/29</v>
      </c>
      <c r="C672" s="44" t="str">
        <f>IF(zgłoszenia[[#This Row],[Rodzaj zgłoszenia]]&gt;0,zgłoszenia[[#This Row],[Rodzaj zgłoszenia]]," ")</f>
        <v>budowa obiektu - art. 29 ust. 1</v>
      </c>
      <c r="D672" s="64" t="e">
        <f>IF(#REF!&gt;0,#REF!&amp;";
"&amp;#REF!," ")</f>
        <v>#REF!</v>
      </c>
      <c r="E672" s="69" t="e">
        <f>IF(zgłoszenia[BOŚ Znak sprawy]&gt;0,zgłoszenia[BOŚ Znak sprawy]&amp;"
( "&amp;#REF!&amp;" "&amp;"dni )"," ")</f>
        <v>#REF!</v>
      </c>
      <c r="F672" s="82">
        <f>IF(zgłoszenia[[#This Row],[Data wpływu wniosku]]&gt;0,zgłoszenia[[#This Row],[Data wpływu wniosku]]," ")</f>
        <v>42528</v>
      </c>
      <c r="G672" s="60">
        <f>IF(zgłoszenia[[#This Row],[Data zakończenia sprawy]]&gt;0,zgłoszenia[[#This Row],[Data zakończenia sprawy]]," ")</f>
        <v>42544</v>
      </c>
      <c r="H672" s="61" t="str">
        <f>IF(zgłoszenia[[#This Row],[Sposób zakończenia]]&gt;0,zgłoszenia[[#This Row],[Sposób zakończenia]]," ")</f>
        <v>brak sprzeciwu - zgłoszenie skuteczne</v>
      </c>
      <c r="I672" s="77" t="e">
        <f>IF(#REF!&gt;0,#REF!,"---")</f>
        <v>#REF!</v>
      </c>
    </row>
    <row r="673" spans="1:9" ht="30" x14ac:dyDescent="0.25">
      <c r="A673" s="68" t="str">
        <f>IF(zgłoszenia[[#This Row],[ID]]&gt;0,zgłoszenia[[#This Row],[Lp.]]&amp;" "&amp;zgłoszenia[[#This Row],[ID]]&amp;"
"&amp;zgłoszenia[[#This Row],[Nr kance- laryjny]]&amp;"/P/15","---")</f>
        <v>670 WŚ
10944/P/15</v>
      </c>
      <c r="B67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Manowo; ob.Manowo; dz. Nr 216/1</v>
      </c>
      <c r="C673" s="44" t="str">
        <f>IF(zgłoszenia[[#This Row],[Rodzaj zgłoszenia]]&gt;0,zgłoszenia[[#This Row],[Rodzaj zgłoszenia]]," ")</f>
        <v>jednorodzinne art.29 ust.1 pkt 1a</v>
      </c>
      <c r="D673" s="64" t="e">
        <f>IF(#REF!&gt;0,#REF!&amp;";
"&amp;#REF!," ")</f>
        <v>#REF!</v>
      </c>
      <c r="E673" s="69" t="e">
        <f>IF(zgłoszenia[BOŚ Znak sprawy]&gt;0,zgłoszenia[BOŚ Znak sprawy]&amp;"
( "&amp;#REF!&amp;" "&amp;"dni )"," ")</f>
        <v>#REF!</v>
      </c>
      <c r="F673" s="82">
        <f>IF(zgłoszenia[[#This Row],[Data wpływu wniosku]]&gt;0,zgłoszenia[[#This Row],[Data wpływu wniosku]]," ")</f>
        <v>42528</v>
      </c>
      <c r="G673" s="60">
        <f>IF(zgłoszenia[[#This Row],[Data zakończenia sprawy]]&gt;0,zgłoszenia[[#This Row],[Data zakończenia sprawy]]," ")</f>
        <v>42557</v>
      </c>
      <c r="H673" s="61" t="str">
        <f>IF(zgłoszenia[[#This Row],[Sposób zakończenia]]&gt;0,zgłoszenia[[#This Row],[Sposób zakończenia]]," ")</f>
        <v>brak sprzeciwu - zgłoszenie skuteczne</v>
      </c>
      <c r="I673" s="77" t="e">
        <f>IF(#REF!&gt;0,#REF!,"---")</f>
        <v>#REF!</v>
      </c>
    </row>
    <row r="674" spans="1:9" ht="45" x14ac:dyDescent="0.25">
      <c r="A674" s="68" t="str">
        <f>IF(zgłoszenia[[#This Row],[ID]]&gt;0,zgłoszenia[[#This Row],[Lp.]]&amp;" "&amp;zgłoszenia[[#This Row],[ID]]&amp;"
"&amp;zgłoszenia[[#This Row],[Nr kance- laryjny]]&amp;"/P/15","---")</f>
        <v>671 ŁD
11059/P/15</v>
      </c>
      <c r="B67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ob.Stare Bielice ; dz. Nr 295/5</v>
      </c>
      <c r="C674" s="44" t="str">
        <f>IF(zgłoszenia[[#This Row],[Rodzaj zgłoszenia]]&gt;0,zgłoszenia[[#This Row],[Rodzaj zgłoszenia]]," ")</f>
        <v>budowa obiektu - art. 29 ust. 1</v>
      </c>
      <c r="D674" s="64" t="e">
        <f>IF(#REF!&gt;0,#REF!&amp;";
"&amp;#REF!," ")</f>
        <v>#REF!</v>
      </c>
      <c r="E674" s="69" t="e">
        <f>IF(zgłoszenia[BOŚ Znak sprawy]&gt;0,zgłoszenia[BOŚ Znak sprawy]&amp;"
( "&amp;#REF!&amp;" "&amp;"dni )"," ")</f>
        <v>#REF!</v>
      </c>
      <c r="F674" s="82">
        <f>IF(zgłoszenia[[#This Row],[Data wpływu wniosku]]&gt;0,zgłoszenia[[#This Row],[Data wpływu wniosku]]," ")</f>
        <v>42530</v>
      </c>
      <c r="G674" s="60">
        <f>IF(zgłoszenia[[#This Row],[Data zakończenia sprawy]]&gt;0,zgłoszenia[[#This Row],[Data zakończenia sprawy]]," ")</f>
        <v>42537</v>
      </c>
      <c r="H674" s="61" t="str">
        <f>IF(zgłoszenia[[#This Row],[Sposób zakończenia]]&gt;0,zgłoszenia[[#This Row],[Sposób zakończenia]]," ")</f>
        <v>brak sprzeciwu - zgłoszenie skuteczne</v>
      </c>
      <c r="I674" s="77" t="e">
        <f>IF(#REF!&gt;0,#REF!,"---")</f>
        <v>#REF!</v>
      </c>
    </row>
    <row r="675" spans="1:9" ht="45" x14ac:dyDescent="0.25">
      <c r="A675" s="68" t="str">
        <f>IF(zgłoszenia[[#This Row],[ID]]&gt;0,zgłoszenia[[#This Row],[Lp.]]&amp;" "&amp;zgłoszenia[[#This Row],[ID]]&amp;"
"&amp;zgłoszenia[[#This Row],[Nr kance- laryjny]]&amp;"/P/15","---")</f>
        <v>672 AP
10900/P/15</v>
      </c>
      <c r="B67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handlowy 
gm. Mielno; ob.Mielno; dz. Nr 37/1</v>
      </c>
      <c r="C675" s="44" t="str">
        <f>IF(zgłoszenia[[#This Row],[Rodzaj zgłoszenia]]&gt;0,zgłoszenia[[#This Row],[Rodzaj zgłoszenia]]," ")</f>
        <v>tymczasowy obiekt - art. 29 ust. 1, pkt 12</v>
      </c>
      <c r="D675" s="64" t="e">
        <f>IF(#REF!&gt;0,#REF!&amp;";
"&amp;#REF!," ")</f>
        <v>#REF!</v>
      </c>
      <c r="E675" s="69" t="e">
        <f>IF(zgłoszenia[BOŚ Znak sprawy]&gt;0,zgłoszenia[BOŚ Znak sprawy]&amp;"
( "&amp;#REF!&amp;" "&amp;"dni )"," ")</f>
        <v>#REF!</v>
      </c>
      <c r="F675" s="82">
        <f>IF(zgłoszenia[[#This Row],[Data wpływu wniosku]]&gt;0,zgłoszenia[[#This Row],[Data wpływu wniosku]]," ")</f>
        <v>42528</v>
      </c>
      <c r="G675" s="60">
        <f>IF(zgłoszenia[[#This Row],[Data zakończenia sprawy]]&gt;0,zgłoszenia[[#This Row],[Data zakończenia sprawy]]," ")</f>
        <v>42541</v>
      </c>
      <c r="H675" s="61" t="str">
        <f>IF(zgłoszenia[[#This Row],[Sposób zakończenia]]&gt;0,zgłoszenia[[#This Row],[Sposób zakończenia]]," ")</f>
        <v>przekazano wg właściwości</v>
      </c>
      <c r="I675" s="77" t="e">
        <f>IF(#REF!&gt;0,#REF!,"---")</f>
        <v>#REF!</v>
      </c>
    </row>
    <row r="676" spans="1:9" ht="30" x14ac:dyDescent="0.25">
      <c r="A676" s="68" t="str">
        <f>IF(zgłoszenia[[#This Row],[ID]]&gt;0,zgłoszenia[[#This Row],[Lp.]]&amp;" "&amp;zgłoszenia[[#This Row],[ID]]&amp;"
"&amp;zgłoszenia[[#This Row],[Nr kance- laryjny]]&amp;"/P/15","---")</f>
        <v>673 AŁ
10954/P/15</v>
      </c>
      <c r="B67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ob.Mielenko; dz. Nr 326/22</v>
      </c>
      <c r="C676" s="44" t="str">
        <f>IF(zgłoszenia[[#This Row],[Rodzaj zgłoszenia]]&gt;0,zgłoszenia[[#This Row],[Rodzaj zgłoszenia]]," ")</f>
        <v>jednorodzinne art.29 ust.1 pkt 1a</v>
      </c>
      <c r="D676" s="64" t="e">
        <f>IF(#REF!&gt;0,#REF!&amp;";
"&amp;#REF!," ")</f>
        <v>#REF!</v>
      </c>
      <c r="E676" s="69" t="e">
        <f>IF(zgłoszenia[BOŚ Znak sprawy]&gt;0,zgłoszenia[BOŚ Znak sprawy]&amp;"
( "&amp;#REF!&amp;" "&amp;"dni )"," ")</f>
        <v>#REF!</v>
      </c>
      <c r="F676" s="82">
        <f>IF(zgłoszenia[[#This Row],[Data wpływu wniosku]]&gt;0,zgłoszenia[[#This Row],[Data wpływu wniosku]]," ")</f>
        <v>42528</v>
      </c>
      <c r="G676" s="60">
        <f>IF(zgłoszenia[[#This Row],[Data zakończenia sprawy]]&gt;0,zgłoszenia[[#This Row],[Data zakończenia sprawy]]," ")</f>
        <v>42555</v>
      </c>
      <c r="H676" s="61" t="str">
        <f>IF(zgłoszenia[[#This Row],[Sposób zakończenia]]&gt;0,zgłoszenia[[#This Row],[Sposób zakończenia]]," ")</f>
        <v>brak sprzeciwu - zgłoszenie skuteczne</v>
      </c>
      <c r="I676" s="77" t="e">
        <f>IF(#REF!&gt;0,#REF!,"---")</f>
        <v>#REF!</v>
      </c>
    </row>
    <row r="677" spans="1:9" ht="45" x14ac:dyDescent="0.25">
      <c r="A677" s="68" t="str">
        <f>IF(zgłoszenia[[#This Row],[ID]]&gt;0,zgłoszenia[[#This Row],[Lp.]]&amp;" "&amp;zgłoszenia[[#This Row],[ID]]&amp;"
"&amp;zgłoszenia[[#This Row],[Nr kance- laryjny]]&amp;"/P/15","---")</f>
        <v>674 AP
11137/P/15</v>
      </c>
      <c r="B67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postawienie namiotu handlowego 
gm. Mielno; ob.Unieście; dz. Nr 749, 235/2</v>
      </c>
      <c r="C677" s="44" t="str">
        <f>IF(zgłoszenia[[#This Row],[Rodzaj zgłoszenia]]&gt;0,zgłoszenia[[#This Row],[Rodzaj zgłoszenia]]," ")</f>
        <v>tymczasowy obiekt - art. 29 ust. 1, pkt 12</v>
      </c>
      <c r="D677" s="64" t="e">
        <f>IF(#REF!&gt;0,#REF!&amp;";
"&amp;#REF!," ")</f>
        <v>#REF!</v>
      </c>
      <c r="E677" s="69" t="e">
        <f>IF(zgłoszenia[BOŚ Znak sprawy]&gt;0,zgłoszenia[BOŚ Znak sprawy]&amp;"
( "&amp;#REF!&amp;" "&amp;"dni )"," ")</f>
        <v>#REF!</v>
      </c>
      <c r="F677" s="82">
        <f>IF(zgłoszenia[[#This Row],[Data wpływu wniosku]]&gt;0,zgłoszenia[[#This Row],[Data wpływu wniosku]]," ")</f>
        <v>42530</v>
      </c>
      <c r="G677" s="60">
        <f>IF(zgłoszenia[[#This Row],[Data zakończenia sprawy]]&gt;0,zgłoszenia[[#This Row],[Data zakończenia sprawy]]," ")</f>
        <v>42565</v>
      </c>
      <c r="H677" s="61" t="str">
        <f>IF(zgłoszenia[[#This Row],[Sposób zakończenia]]&gt;0,zgłoszenia[[#This Row],[Sposób zakończenia]]," ")</f>
        <v>decyzja sprzeciwu</v>
      </c>
      <c r="I677" s="77" t="e">
        <f>IF(#REF!&gt;0,#REF!,"---")</f>
        <v>#REF!</v>
      </c>
    </row>
    <row r="678" spans="1:9" ht="30" x14ac:dyDescent="0.25">
      <c r="A678" s="68" t="str">
        <f>IF(zgłoszenia[[#This Row],[ID]]&gt;0,zgłoszenia[[#This Row],[Lp.]]&amp;" "&amp;zgłoszenia[[#This Row],[ID]]&amp;"
"&amp;zgłoszenia[[#This Row],[Nr kance- laryjny]]&amp;"/P/15","---")</f>
        <v>675 AP
11136/P/15</v>
      </c>
      <c r="B67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ob.Gąski; dz. Nr 78/16</v>
      </c>
      <c r="C678" s="44" t="str">
        <f>IF(zgłoszenia[[#This Row],[Rodzaj zgłoszenia]]&gt;0,zgłoszenia[[#This Row],[Rodzaj zgłoszenia]]," ")</f>
        <v>budowa obiektu - art. 29 ust. 1</v>
      </c>
      <c r="D678" s="64" t="e">
        <f>IF(#REF!&gt;0,#REF!&amp;";
"&amp;#REF!," ")</f>
        <v>#REF!</v>
      </c>
      <c r="E678" s="69" t="e">
        <f>IF(zgłoszenia[BOŚ Znak sprawy]&gt;0,zgłoszenia[BOŚ Znak sprawy]&amp;"
( "&amp;#REF!&amp;" "&amp;"dni )"," ")</f>
        <v>#REF!</v>
      </c>
      <c r="F678" s="82">
        <f>IF(zgłoszenia[[#This Row],[Data wpływu wniosku]]&gt;0,zgłoszenia[[#This Row],[Data wpływu wniosku]]," ")</f>
        <v>42530</v>
      </c>
      <c r="G678" s="60" t="str">
        <f>IF(zgłoszenia[[#This Row],[Data zakończenia sprawy]]&gt;0,zgłoszenia[[#This Row],[Data zakończenia sprawy]]," ")</f>
        <v xml:space="preserve"> </v>
      </c>
      <c r="H678" s="61" t="str">
        <f>IF(zgłoszenia[[#This Row],[Sposób zakończenia]]&gt;0,zgłoszenia[[#This Row],[Sposób zakończenia]]," ")</f>
        <v xml:space="preserve"> </v>
      </c>
      <c r="I678" s="77" t="e">
        <f>IF(#REF!&gt;0,#REF!,"---")</f>
        <v>#REF!</v>
      </c>
    </row>
    <row r="679" spans="1:9" ht="30" x14ac:dyDescent="0.25">
      <c r="A679" s="68" t="str">
        <f>IF(zgłoszenia[[#This Row],[ID]]&gt;0,zgłoszenia[[#This Row],[Lp.]]&amp;" "&amp;zgłoszenia[[#This Row],[ID]]&amp;"
"&amp;zgłoszenia[[#This Row],[Nr kance- laryjny]]&amp;"/P/15","---")</f>
        <v>676 EJ
10952/P/15</v>
      </c>
      <c r="B67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Polanów; ob.Rosocha; dz. Nr 82</v>
      </c>
      <c r="C679" s="44" t="str">
        <f>IF(zgłoszenia[[#This Row],[Rodzaj zgłoszenia]]&gt;0,zgłoszenia[[#This Row],[Rodzaj zgłoszenia]]," ")</f>
        <v>budowa obiektu - art. 29 ust. 1</v>
      </c>
      <c r="D679" s="64" t="e">
        <f>IF(#REF!&gt;0,#REF!&amp;";
"&amp;#REF!," ")</f>
        <v>#REF!</v>
      </c>
      <c r="E679" s="69" t="e">
        <f>IF(zgłoszenia[BOŚ Znak sprawy]&gt;0,zgłoszenia[BOŚ Znak sprawy]&amp;"
( "&amp;#REF!&amp;" "&amp;"dni )"," ")</f>
        <v>#REF!</v>
      </c>
      <c r="F679" s="82">
        <f>IF(zgłoszenia[[#This Row],[Data wpływu wniosku]]&gt;0,zgłoszenia[[#This Row],[Data wpływu wniosku]]," ")</f>
        <v>42528</v>
      </c>
      <c r="G679" s="60">
        <f>IF(zgłoszenia[[#This Row],[Data zakończenia sprawy]]&gt;0,zgłoszenia[[#This Row],[Data zakończenia sprawy]]," ")</f>
        <v>42538</v>
      </c>
      <c r="H679" s="61" t="str">
        <f>IF(zgłoszenia[[#This Row],[Sposób zakończenia]]&gt;0,zgłoszenia[[#This Row],[Sposób zakończenia]]," ")</f>
        <v>brak sprzeciwu - zgłoszenie skuteczne</v>
      </c>
      <c r="I679" s="77" t="e">
        <f>IF(#REF!&gt;0,#REF!,"---")</f>
        <v>#REF!</v>
      </c>
    </row>
    <row r="680" spans="1:9" ht="45" x14ac:dyDescent="0.25">
      <c r="A680" s="68" t="str">
        <f>IF(zgłoszenia[[#This Row],[ID]]&gt;0,zgłoszenia[[#This Row],[Lp.]]&amp;" "&amp;zgłoszenia[[#This Row],[ID]]&amp;"
"&amp;zgłoszenia[[#This Row],[Nr kance- laryjny]]&amp;"/P/15","---")</f>
        <v>677 ŁD
11141/P/15</v>
      </c>
      <c r="B68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ob.Nowe Bielice; dz. Nr 44/3</v>
      </c>
      <c r="C680" s="44" t="str">
        <f>IF(zgłoszenia[[#This Row],[Rodzaj zgłoszenia]]&gt;0,zgłoszenia[[#This Row],[Rodzaj zgłoszenia]]," ")</f>
        <v>budowa obiektu - art. 29 ust. 1</v>
      </c>
      <c r="D680" s="64" t="e">
        <f>IF(#REF!&gt;0,#REF!&amp;";
"&amp;#REF!," ")</f>
        <v>#REF!</v>
      </c>
      <c r="E680" s="69" t="e">
        <f>IF(zgłoszenia[BOŚ Znak sprawy]&gt;0,zgłoszenia[BOŚ Znak sprawy]&amp;"
( "&amp;#REF!&amp;" "&amp;"dni )"," ")</f>
        <v>#REF!</v>
      </c>
      <c r="F680" s="82">
        <f>IF(zgłoszenia[[#This Row],[Data wpływu wniosku]]&gt;0,zgłoszenia[[#This Row],[Data wpływu wniosku]]," ")</f>
        <v>42530</v>
      </c>
      <c r="G680" s="60">
        <f>IF(zgłoszenia[[#This Row],[Data zakończenia sprawy]]&gt;0,zgłoszenia[[#This Row],[Data zakończenia sprawy]]," ")</f>
        <v>42559</v>
      </c>
      <c r="H680" s="61" t="str">
        <f>IF(zgłoszenia[[#This Row],[Sposób zakończenia]]&gt;0,zgłoszenia[[#This Row],[Sposób zakończenia]]," ")</f>
        <v>brak sprzeciwu - zgłoszenie skuteczne</v>
      </c>
      <c r="I680" s="77" t="e">
        <f>IF(#REF!&gt;0,#REF!,"---")</f>
        <v>#REF!</v>
      </c>
    </row>
    <row r="681" spans="1:9" ht="45" x14ac:dyDescent="0.25">
      <c r="A681" s="68" t="str">
        <f>IF(zgłoszenia[[#This Row],[ID]]&gt;0,zgłoszenia[[#This Row],[Lp.]]&amp;" "&amp;zgłoszenia[[#This Row],[ID]]&amp;"
"&amp;zgłoszenia[[#This Row],[Nr kance- laryjny]]&amp;"/P/15","---")</f>
        <v>678 SR
11231/P/15</v>
      </c>
      <c r="B68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indywidualnej, oczyszczalnia z drenażem  
gm. Mielno; ob.Gąski; dz. Nr 193/61</v>
      </c>
      <c r="C681" s="44" t="str">
        <f>IF(zgłoszenia[[#This Row],[Rodzaj zgłoszenia]]&gt;0,zgłoszenia[[#This Row],[Rodzaj zgłoszenia]]," ")</f>
        <v>budowa obiektu - art. 29 ust. 1</v>
      </c>
      <c r="D681" s="64" t="e">
        <f>IF(#REF!&gt;0,#REF!&amp;";
"&amp;#REF!," ")</f>
        <v>#REF!</v>
      </c>
      <c r="E681" s="69" t="e">
        <f>IF(zgłoszenia[BOŚ Znak sprawy]&gt;0,zgłoszenia[BOŚ Znak sprawy]&amp;"
( "&amp;#REF!&amp;" "&amp;"dni )"," ")</f>
        <v>#REF!</v>
      </c>
      <c r="F681" s="82">
        <f>IF(zgłoszenia[[#This Row],[Data wpływu wniosku]]&gt;0,zgłoszenia[[#This Row],[Data wpływu wniosku]]," ")</f>
        <v>42531</v>
      </c>
      <c r="G681" s="60">
        <f>IF(zgłoszenia[[#This Row],[Data zakończenia sprawy]]&gt;0,zgłoszenia[[#This Row],[Data zakończenia sprawy]]," ")</f>
        <v>42543</v>
      </c>
      <c r="H681" s="61" t="str">
        <f>IF(zgłoszenia[[#This Row],[Sposób zakończenia]]&gt;0,zgłoszenia[[#This Row],[Sposób zakończenia]]," ")</f>
        <v>decyzja sprzeciwu</v>
      </c>
      <c r="I681" s="77" t="e">
        <f>IF(#REF!&gt;0,#REF!,"---")</f>
        <v>#REF!</v>
      </c>
    </row>
    <row r="682" spans="1:9" ht="45" x14ac:dyDescent="0.25">
      <c r="A682" s="68" t="str">
        <f>IF(zgłoszenia[[#This Row],[ID]]&gt;0,zgłoszenia[[#This Row],[Lp.]]&amp;" "&amp;zgłoszenia[[#This Row],[ID]]&amp;"
"&amp;zgłoszenia[[#This Row],[Nr kance- laryjny]]&amp;"/P/15","---")</f>
        <v>679 SR
11230/P/15</v>
      </c>
      <c r="B68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wolno stojący parterowy budynek gospodarczy 
gm. Mielno; ob.Gąski; dz. Nr 193/60</v>
      </c>
      <c r="C682" s="44" t="str">
        <f>IF(zgłoszenia[[#This Row],[Rodzaj zgłoszenia]]&gt;0,zgłoszenia[[#This Row],[Rodzaj zgłoszenia]]," ")</f>
        <v>budowa obiektu - art. 29 ust. 1</v>
      </c>
      <c r="D682" s="64" t="e">
        <f>IF(#REF!&gt;0,#REF!&amp;";
"&amp;#REF!," ")</f>
        <v>#REF!</v>
      </c>
      <c r="E682" s="69" t="e">
        <f>IF(zgłoszenia[BOŚ Znak sprawy]&gt;0,zgłoszenia[BOŚ Znak sprawy]&amp;"
( "&amp;#REF!&amp;" "&amp;"dni )"," ")</f>
        <v>#REF!</v>
      </c>
      <c r="F682" s="82">
        <f>IF(zgłoszenia[[#This Row],[Data wpływu wniosku]]&gt;0,zgłoszenia[[#This Row],[Data wpływu wniosku]]," ")</f>
        <v>42531</v>
      </c>
      <c r="G682" s="60">
        <f>IF(zgłoszenia[[#This Row],[Data zakończenia sprawy]]&gt;0,zgłoszenia[[#This Row],[Data zakończenia sprawy]]," ")</f>
        <v>42543</v>
      </c>
      <c r="H682" s="61" t="str">
        <f>IF(zgłoszenia[[#This Row],[Sposób zakończenia]]&gt;0,zgłoszenia[[#This Row],[Sposób zakończenia]]," ")</f>
        <v>decyzja sprzeciwu</v>
      </c>
      <c r="I682" s="77" t="e">
        <f>IF(#REF!&gt;0,#REF!,"---")</f>
        <v>#REF!</v>
      </c>
    </row>
    <row r="683" spans="1:9" ht="45" x14ac:dyDescent="0.25">
      <c r="A683" s="68" t="str">
        <f>IF(zgłoszenia[[#This Row],[ID]]&gt;0,zgłoszenia[[#This Row],[Lp.]]&amp;" "&amp;zgłoszenia[[#This Row],[ID]]&amp;"
"&amp;zgłoszenia[[#This Row],[Nr kance- laryjny]]&amp;"/P/15","---")</f>
        <v>680 SR
11263/P/15</v>
      </c>
      <c r="B68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wolno stojący parterowy budynek gospodarczy 
gm. Mielno; ob.Mielenko; dz. Nr 63/3</v>
      </c>
      <c r="C683" s="44" t="str">
        <f>IF(zgłoszenia[[#This Row],[Rodzaj zgłoszenia]]&gt;0,zgłoszenia[[#This Row],[Rodzaj zgłoszenia]]," ")</f>
        <v>budowa obiektu - art. 29 ust. 1</v>
      </c>
      <c r="D683" s="64" t="e">
        <f>IF(#REF!&gt;0,#REF!&amp;";
"&amp;#REF!," ")</f>
        <v>#REF!</v>
      </c>
      <c r="E683" s="69" t="e">
        <f>IF(zgłoszenia[BOŚ Znak sprawy]&gt;0,zgłoszenia[BOŚ Znak sprawy]&amp;"
( "&amp;#REF!&amp;" "&amp;"dni )"," ")</f>
        <v>#REF!</v>
      </c>
      <c r="F683" s="82">
        <f>IF(zgłoszenia[[#This Row],[Data wpływu wniosku]]&gt;0,zgłoszenia[[#This Row],[Data wpływu wniosku]]," ")</f>
        <v>42531</v>
      </c>
      <c r="G683" s="60">
        <f>IF(zgłoszenia[[#This Row],[Data zakończenia sprawy]]&gt;0,zgłoszenia[[#This Row],[Data zakończenia sprawy]]," ")</f>
        <v>42559</v>
      </c>
      <c r="H683" s="61" t="str">
        <f>IF(zgłoszenia[[#This Row],[Sposób zakończenia]]&gt;0,zgłoszenia[[#This Row],[Sposób zakończenia]]," ")</f>
        <v>brak sprzeciwu - zgłoszenie skuteczne</v>
      </c>
      <c r="I683" s="77" t="e">
        <f>IF(#REF!&gt;0,#REF!,"---")</f>
        <v>#REF!</v>
      </c>
    </row>
    <row r="684" spans="1:9" ht="30" x14ac:dyDescent="0.25">
      <c r="A684" s="68" t="str">
        <f>IF(zgłoszenia[[#This Row],[ID]]&gt;0,zgłoszenia[[#This Row],[Lp.]]&amp;" "&amp;zgłoszenia[[#This Row],[ID]]&amp;"
"&amp;zgłoszenia[[#This Row],[Nr kance- laryjny]]&amp;"/P/15","---")</f>
        <v>681 AŁ
11252/P/15</v>
      </c>
      <c r="B68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wodociągowej 
gm. Świeszyno; ob.Niekłonice; dz. Nr 191/1</v>
      </c>
      <c r="C684" s="44" t="str">
        <f>IF(zgłoszenia[[#This Row],[Rodzaj zgłoszenia]]&gt;0,zgłoszenia[[#This Row],[Rodzaj zgłoszenia]]," ")</f>
        <v>sieci art.29 ust.1 pkt 19a</v>
      </c>
      <c r="D684" s="64" t="e">
        <f>IF(#REF!&gt;0,#REF!&amp;";
"&amp;#REF!," ")</f>
        <v>#REF!</v>
      </c>
      <c r="E684" s="69" t="e">
        <f>IF(zgłoszenia[BOŚ Znak sprawy]&gt;0,zgłoszenia[BOŚ Znak sprawy]&amp;"
( "&amp;#REF!&amp;" "&amp;"dni )"," ")</f>
        <v>#REF!</v>
      </c>
      <c r="F684" s="82">
        <f>IF(zgłoszenia[[#This Row],[Data wpływu wniosku]]&gt;0,zgłoszenia[[#This Row],[Data wpływu wniosku]]," ")</f>
        <v>42531</v>
      </c>
      <c r="G684" s="60">
        <f>IF(zgłoszenia[[#This Row],[Data zakończenia sprawy]]&gt;0,zgłoszenia[[#This Row],[Data zakończenia sprawy]]," ")</f>
        <v>42557</v>
      </c>
      <c r="H684" s="61" t="str">
        <f>IF(zgłoszenia[[#This Row],[Sposób zakończenia]]&gt;0,zgłoszenia[[#This Row],[Sposób zakończenia]]," ")</f>
        <v>brak sprzeciwu - zgłoszenie skuteczne</v>
      </c>
      <c r="I684" s="77" t="e">
        <f>IF(#REF!&gt;0,#REF!,"---")</f>
        <v>#REF!</v>
      </c>
    </row>
    <row r="685" spans="1:9" ht="45" x14ac:dyDescent="0.25">
      <c r="A685" s="68" t="str">
        <f>IF(zgłoszenia[[#This Row],[ID]]&gt;0,zgłoszenia[[#This Row],[Lp.]]&amp;" "&amp;zgłoszenia[[#This Row],[ID]]&amp;"
"&amp;zgłoszenia[[#This Row],[Nr kance- laryjny]]&amp;"/P/15","---")</f>
        <v>682 MS
11160/P/15</v>
      </c>
      <c r="B68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
gm. Mielno; ob.Będzino, Sarbinowo; dz. Nr 109/21; 164; 151</v>
      </c>
      <c r="C685" s="44" t="str">
        <f>IF(zgłoszenia[[#This Row],[Rodzaj zgłoszenia]]&gt;0,zgłoszenia[[#This Row],[Rodzaj zgłoszenia]]," ")</f>
        <v>budowa obiektu - art. 29 ust. 1</v>
      </c>
      <c r="D685" s="64" t="e">
        <f>IF(#REF!&gt;0,#REF!&amp;";
"&amp;#REF!," ")</f>
        <v>#REF!</v>
      </c>
      <c r="E685" s="69" t="e">
        <f>IF(zgłoszenia[BOŚ Znak sprawy]&gt;0,zgłoszenia[BOŚ Znak sprawy]&amp;"
( "&amp;#REF!&amp;" "&amp;"dni )"," ")</f>
        <v>#REF!</v>
      </c>
      <c r="F685" s="82">
        <f>IF(zgłoszenia[[#This Row],[Data wpływu wniosku]]&gt;0,zgłoszenia[[#This Row],[Data wpływu wniosku]]," ")</f>
        <v>42530</v>
      </c>
      <c r="G685" s="60">
        <f>IF(zgłoszenia[[#This Row],[Data zakończenia sprawy]]&gt;0,zgłoszenia[[#This Row],[Data zakończenia sprawy]]," ")</f>
        <v>42556</v>
      </c>
      <c r="H685" s="61" t="str">
        <f>IF(zgłoszenia[[#This Row],[Sposób zakończenia]]&gt;0,zgłoszenia[[#This Row],[Sposób zakończenia]]," ")</f>
        <v>brak sprzeciwu - zgłoszenie skuteczne</v>
      </c>
      <c r="I685" s="77" t="e">
        <f>IF(#REF!&gt;0,#REF!,"---")</f>
        <v>#REF!</v>
      </c>
    </row>
    <row r="686" spans="1:9" ht="45" x14ac:dyDescent="0.25">
      <c r="A686" s="68" t="str">
        <f>IF(zgłoszenia[[#This Row],[ID]]&gt;0,zgłoszenia[[#This Row],[Lp.]]&amp;" "&amp;zgłoszenia[[#This Row],[ID]]&amp;"
"&amp;zgłoszenia[[#This Row],[Nr kance- laryjny]]&amp;"/P/15","---")</f>
        <v>683 SR
11174/P/15</v>
      </c>
      <c r="B68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tymczasowy 
gm. Mielno; ob.Mielno; dz. Nr 224/22</v>
      </c>
      <c r="C686" s="44" t="str">
        <f>IF(zgłoszenia[[#This Row],[Rodzaj zgłoszenia]]&gt;0,zgłoszenia[[#This Row],[Rodzaj zgłoszenia]]," ")</f>
        <v>tymczasowy obiekt - art. 29 ust. 1, pkt 12</v>
      </c>
      <c r="D686" s="64" t="e">
        <f>IF(#REF!&gt;0,#REF!&amp;";
"&amp;#REF!," ")</f>
        <v>#REF!</v>
      </c>
      <c r="E686" s="69" t="e">
        <f>IF(zgłoszenia[BOŚ Znak sprawy]&gt;0,zgłoszenia[BOŚ Znak sprawy]&amp;"
( "&amp;#REF!&amp;" "&amp;"dni )"," ")</f>
        <v>#REF!</v>
      </c>
      <c r="F686" s="82">
        <f>IF(zgłoszenia[[#This Row],[Data wpływu wniosku]]&gt;0,zgłoszenia[[#This Row],[Data wpływu wniosku]]," ")</f>
        <v>42530</v>
      </c>
      <c r="G686" s="60">
        <f>IF(zgłoszenia[[#This Row],[Data zakończenia sprawy]]&gt;0,zgłoszenia[[#This Row],[Data zakończenia sprawy]]," ")</f>
        <v>42556</v>
      </c>
      <c r="H686" s="61" t="str">
        <f>IF(zgłoszenia[[#This Row],[Sposób zakończenia]]&gt;0,zgłoszenia[[#This Row],[Sposób zakończenia]]," ")</f>
        <v>decyzja sprzeciwu</v>
      </c>
      <c r="I686" s="77" t="e">
        <f>IF(#REF!&gt;0,#REF!,"---")</f>
        <v>#REF!</v>
      </c>
    </row>
    <row r="687" spans="1:9" ht="45" x14ac:dyDescent="0.25">
      <c r="A687" s="68" t="str">
        <f>IF(zgłoszenia[[#This Row],[ID]]&gt;0,zgłoszenia[[#This Row],[Lp.]]&amp;" "&amp;zgłoszenia[[#This Row],[ID]]&amp;"
"&amp;zgłoszenia[[#This Row],[Nr kance- laryjny]]&amp;"/P/15","---")</f>
        <v>684 SR
11173/P/15</v>
      </c>
      <c r="B68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tymczasowy 
gm. Mielno; ob.Mielno; dz. Nr 224/22</v>
      </c>
      <c r="C687" s="44" t="str">
        <f>IF(zgłoszenia[[#This Row],[Rodzaj zgłoszenia]]&gt;0,zgłoszenia[[#This Row],[Rodzaj zgłoszenia]]," ")</f>
        <v>tymczasowy obiekt - art. 29 ust. 1, pkt 12</v>
      </c>
      <c r="D687" s="64" t="e">
        <f>IF(#REF!&gt;0,#REF!&amp;";
"&amp;#REF!," ")</f>
        <v>#REF!</v>
      </c>
      <c r="E687" s="69" t="e">
        <f>IF(zgłoszenia[BOŚ Znak sprawy]&gt;0,zgłoszenia[BOŚ Znak sprawy]&amp;"
( "&amp;#REF!&amp;" "&amp;"dni )"," ")</f>
        <v>#REF!</v>
      </c>
      <c r="F687" s="82">
        <f>IF(zgłoszenia[[#This Row],[Data wpływu wniosku]]&gt;0,zgłoszenia[[#This Row],[Data wpływu wniosku]]," ")</f>
        <v>42530</v>
      </c>
      <c r="G687" s="60">
        <f>IF(zgłoszenia[[#This Row],[Data zakończenia sprawy]]&gt;0,zgłoszenia[[#This Row],[Data zakończenia sprawy]]," ")</f>
        <v>42556</v>
      </c>
      <c r="H687" s="61" t="str">
        <f>IF(zgłoszenia[[#This Row],[Sposób zakończenia]]&gt;0,zgłoszenia[[#This Row],[Sposób zakończenia]]," ")</f>
        <v>decyzja sprzeciwu</v>
      </c>
      <c r="I687" s="77" t="e">
        <f>IF(#REF!&gt;0,#REF!,"---")</f>
        <v>#REF!</v>
      </c>
    </row>
    <row r="688" spans="1:9" ht="45" x14ac:dyDescent="0.25">
      <c r="A688" s="68" t="str">
        <f>IF(zgłoszenia[[#This Row],[ID]]&gt;0,zgłoszenia[[#This Row],[Lp.]]&amp;" "&amp;zgłoszenia[[#This Row],[ID]]&amp;"
"&amp;zgłoszenia[[#This Row],[Nr kance- laryjny]]&amp;"/P/15","---")</f>
        <v>685 SR
11171/P/15</v>
      </c>
      <c r="B68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tymczasowy 
gm. Mielno; ob.Mielno; dz. Nr 224/21</v>
      </c>
      <c r="C688" s="44" t="str">
        <f>IF(zgłoszenia[[#This Row],[Rodzaj zgłoszenia]]&gt;0,zgłoszenia[[#This Row],[Rodzaj zgłoszenia]]," ")</f>
        <v>tymczasowy obiekt - art. 29 ust. 1, pkt 12</v>
      </c>
      <c r="D688" s="64" t="e">
        <f>IF(#REF!&gt;0,#REF!&amp;";
"&amp;#REF!," ")</f>
        <v>#REF!</v>
      </c>
      <c r="E688" s="69" t="e">
        <f>IF(zgłoszenia[BOŚ Znak sprawy]&gt;0,zgłoszenia[BOŚ Znak sprawy]&amp;"
( "&amp;#REF!&amp;" "&amp;"dni )"," ")</f>
        <v>#REF!</v>
      </c>
      <c r="F688" s="82">
        <f>IF(zgłoszenia[[#This Row],[Data wpływu wniosku]]&gt;0,zgłoszenia[[#This Row],[Data wpływu wniosku]]," ")</f>
        <v>42530</v>
      </c>
      <c r="G688" s="60">
        <f>IF(zgłoszenia[[#This Row],[Data zakończenia sprawy]]&gt;0,zgłoszenia[[#This Row],[Data zakończenia sprawy]]," ")</f>
        <v>42611</v>
      </c>
      <c r="H688" s="61" t="str">
        <f>IF(zgłoszenia[[#This Row],[Sposób zakończenia]]&gt;0,zgłoszenia[[#This Row],[Sposób zakończenia]]," ")</f>
        <v>decyzja sprzeciwu</v>
      </c>
      <c r="I688" s="77" t="e">
        <f>IF(#REF!&gt;0,#REF!,"---")</f>
        <v>#REF!</v>
      </c>
    </row>
    <row r="689" spans="1:9" ht="30" x14ac:dyDescent="0.25">
      <c r="A689" s="68" t="str">
        <f>IF(zgłoszenia[[#This Row],[ID]]&gt;0,zgłoszenia[[#This Row],[Lp.]]&amp;" "&amp;zgłoszenia[[#This Row],[ID]]&amp;"
"&amp;zgłoszenia[[#This Row],[Nr kance- laryjny]]&amp;"/P/15","---")</f>
        <v>686 AP
11330/P/15</v>
      </c>
      <c r="B68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poszycia dachowego 
gm. Mielno; ob.Unieście; dz. Nr 167/8</v>
      </c>
      <c r="C689" s="44" t="str">
        <f>IF(zgłoszenia[[#This Row],[Rodzaj zgłoszenia]]&gt;0,zgłoszenia[[#This Row],[Rodzaj zgłoszenia]]," ")</f>
        <v>budowa obiektu - art. 29 ust. 1</v>
      </c>
      <c r="D689" s="64" t="e">
        <f>IF(#REF!&gt;0,#REF!&amp;";
"&amp;#REF!," ")</f>
        <v>#REF!</v>
      </c>
      <c r="E689" s="69" t="e">
        <f>IF(zgłoszenia[BOŚ Znak sprawy]&gt;0,zgłoszenia[BOŚ Znak sprawy]&amp;"
( "&amp;#REF!&amp;" "&amp;"dni )"," ")</f>
        <v>#REF!</v>
      </c>
      <c r="F689" s="82">
        <f>IF(zgłoszenia[[#This Row],[Data wpływu wniosku]]&gt;0,zgłoszenia[[#This Row],[Data wpływu wniosku]]," ")</f>
        <v>42534</v>
      </c>
      <c r="G689" s="60">
        <f>IF(zgłoszenia[[#This Row],[Data zakończenia sprawy]]&gt;0,zgłoszenia[[#This Row],[Data zakończenia sprawy]]," ")</f>
        <v>42565</v>
      </c>
      <c r="H689" s="61" t="str">
        <f>IF(zgłoszenia[[#This Row],[Sposób zakończenia]]&gt;0,zgłoszenia[[#This Row],[Sposób zakończenia]]," ")</f>
        <v>decyzja sprzeciwu</v>
      </c>
      <c r="I689" s="77" t="e">
        <f>IF(#REF!&gt;0,#REF!,"---")</f>
        <v>#REF!</v>
      </c>
    </row>
    <row r="690" spans="1:9" ht="30" x14ac:dyDescent="0.25">
      <c r="A690" s="68" t="str">
        <f>IF(zgłoszenia[[#This Row],[ID]]&gt;0,zgłoszenia[[#This Row],[Lp.]]&amp;" "&amp;zgłoszenia[[#This Row],[ID]]&amp;"
"&amp;zgłoszenia[[#This Row],[Nr kance- laryjny]]&amp;"/P/15","---")</f>
        <v>687 MS
11267/P/15</v>
      </c>
      <c r="B69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elektroenergetyczna 
gm. Będzino; ob.Smolne; dz. Nr wg wykazu</v>
      </c>
      <c r="C690" s="44" t="str">
        <f>IF(zgłoszenia[[#This Row],[Rodzaj zgłoszenia]]&gt;0,zgłoszenia[[#This Row],[Rodzaj zgłoszenia]]," ")</f>
        <v>sieci art.29 ust.1 pkt 19a</v>
      </c>
      <c r="D690" s="64" t="e">
        <f>IF(#REF!&gt;0,#REF!&amp;";
"&amp;#REF!," ")</f>
        <v>#REF!</v>
      </c>
      <c r="E690" s="69" t="e">
        <f>IF(zgłoszenia[BOŚ Znak sprawy]&gt;0,zgłoszenia[BOŚ Znak sprawy]&amp;"
( "&amp;#REF!&amp;" "&amp;"dni )"," ")</f>
        <v>#REF!</v>
      </c>
      <c r="F690" s="82">
        <f>IF(zgłoszenia[[#This Row],[Data wpływu wniosku]]&gt;0,zgłoszenia[[#This Row],[Data wpływu wniosku]]," ")</f>
        <v>42531</v>
      </c>
      <c r="G690" s="60">
        <f>IF(zgłoszenia[[#This Row],[Data zakończenia sprawy]]&gt;0,zgłoszenia[[#This Row],[Data zakończenia sprawy]]," ")</f>
        <v>42558</v>
      </c>
      <c r="H690" s="61" t="str">
        <f>IF(zgłoszenia[[#This Row],[Sposób zakończenia]]&gt;0,zgłoszenia[[#This Row],[Sposób zakończenia]]," ")</f>
        <v>brak sprzeciwu - zgłoszenie skuteczne</v>
      </c>
      <c r="I690" s="77" t="e">
        <f>IF(#REF!&gt;0,#REF!,"---")</f>
        <v>#REF!</v>
      </c>
    </row>
    <row r="691" spans="1:9" ht="45" x14ac:dyDescent="0.25">
      <c r="A691" s="68" t="str">
        <f>IF(zgłoszenia[[#This Row],[ID]]&gt;0,zgłoszenia[[#This Row],[Lp.]]&amp;" "&amp;zgłoszenia[[#This Row],[ID]]&amp;"
"&amp;zgłoszenia[[#This Row],[Nr kance- laryjny]]&amp;"/P/15","---")</f>
        <v>688 MS
11635/P/15</v>
      </c>
      <c r="B69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Obory 
gm. Będzino; ob.Dobrzyca; dz. Nr 212/4; 212/5</v>
      </c>
      <c r="C691" s="44" t="str">
        <f>IF(zgłoszenia[[#This Row],[Rodzaj zgłoszenia]]&gt;0,zgłoszenia[[#This Row],[Rodzaj zgłoszenia]]," ")</f>
        <v>rozbiórka obiektu - art. 31</v>
      </c>
      <c r="D691" s="64" t="e">
        <f>IF(#REF!&gt;0,#REF!&amp;";
"&amp;#REF!," ")</f>
        <v>#REF!</v>
      </c>
      <c r="E691" s="69" t="e">
        <f>IF(zgłoszenia[BOŚ Znak sprawy]&gt;0,zgłoszenia[BOŚ Znak sprawy]&amp;"
( "&amp;#REF!&amp;" "&amp;"dni )"," ")</f>
        <v>#REF!</v>
      </c>
      <c r="F691" s="82">
        <f>IF(zgłoszenia[[#This Row],[Data wpływu wniosku]]&gt;0,zgłoszenia[[#This Row],[Data wpływu wniosku]]," ")</f>
        <v>42536</v>
      </c>
      <c r="G691" s="60">
        <f>IF(zgłoszenia[[#This Row],[Data zakończenia sprawy]]&gt;0,zgłoszenia[[#This Row],[Data zakończenia sprawy]]," ")</f>
        <v>42558</v>
      </c>
      <c r="H691" s="61" t="str">
        <f>IF(zgłoszenia[[#This Row],[Sposób zakończenia]]&gt;0,zgłoszenia[[#This Row],[Sposób zakończenia]]," ")</f>
        <v>brak sprzeciwu - zgłoszenie skuteczne</v>
      </c>
      <c r="I691" s="77" t="e">
        <f>IF(#REF!&gt;0,#REF!,"---")</f>
        <v>#REF!</v>
      </c>
    </row>
    <row r="692" spans="1:9" ht="45" x14ac:dyDescent="0.25">
      <c r="A692" s="68" t="str">
        <f>IF(zgłoszenia[[#This Row],[ID]]&gt;0,zgłoszenia[[#This Row],[Lp.]]&amp;" "&amp;zgłoszenia[[#This Row],[ID]]&amp;"
"&amp;zgłoszenia[[#This Row],[Nr kance- laryjny]]&amp;"/P/15","---")</f>
        <v>689 EJ
11760/P/15</v>
      </c>
      <c r="B69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Świeszyno; ob.Niekłonice; dz. Nr 160/25</v>
      </c>
      <c r="C692" s="44" t="str">
        <f>IF(zgłoszenia[[#This Row],[Rodzaj zgłoszenia]]&gt;0,zgłoszenia[[#This Row],[Rodzaj zgłoszenia]]," ")</f>
        <v>budowa obiektu - art. 29 ust. 1</v>
      </c>
      <c r="D692" s="64" t="e">
        <f>IF(#REF!&gt;0,#REF!&amp;";
"&amp;#REF!," ")</f>
        <v>#REF!</v>
      </c>
      <c r="E692" s="69" t="e">
        <f>IF(zgłoszenia[BOŚ Znak sprawy]&gt;0,zgłoszenia[BOŚ Znak sprawy]&amp;"
( "&amp;#REF!&amp;" "&amp;"dni )"," ")</f>
        <v>#REF!</v>
      </c>
      <c r="F692" s="82">
        <f>IF(zgłoszenia[[#This Row],[Data wpływu wniosku]]&gt;0,zgłoszenia[[#This Row],[Data wpływu wniosku]]," ")</f>
        <v>42537</v>
      </c>
      <c r="G692" s="60">
        <f>IF(zgłoszenia[[#This Row],[Data zakończenia sprawy]]&gt;0,zgłoszenia[[#This Row],[Data zakończenia sprawy]]," ")</f>
        <v>42566</v>
      </c>
      <c r="H692" s="61" t="str">
        <f>IF(zgłoszenia[[#This Row],[Sposób zakończenia]]&gt;0,zgłoszenia[[#This Row],[Sposób zakończenia]]," ")</f>
        <v>brak sprzeciwu - zgłoszenie skuteczne</v>
      </c>
      <c r="I692" s="77" t="e">
        <f>IF(#REF!&gt;0,#REF!,"---")</f>
        <v>#REF!</v>
      </c>
    </row>
    <row r="693" spans="1:9" ht="45" x14ac:dyDescent="0.25">
      <c r="A693" s="68" t="str">
        <f>IF(zgłoszenia[[#This Row],[ID]]&gt;0,zgłoszenia[[#This Row],[Lp.]]&amp;" "&amp;zgłoszenia[[#This Row],[ID]]&amp;"
"&amp;zgłoszenia[[#This Row],[Nr kance- laryjny]]&amp;"/P/15","---")</f>
        <v>690 AP
11759/P/15</v>
      </c>
      <c r="B69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zgłoszenia 
gm. Mielno; ob.Mielenko ; dz. Nr 40/6</v>
      </c>
      <c r="C693" s="44" t="str">
        <f>IF(zgłoszenia[[#This Row],[Rodzaj zgłoszenia]]&gt;0,zgłoszenia[[#This Row],[Rodzaj zgłoszenia]]," ")</f>
        <v>zmiana sposobu użytkowania - atr. 71</v>
      </c>
      <c r="D693" s="64" t="e">
        <f>IF(#REF!&gt;0,#REF!&amp;";
"&amp;#REF!," ")</f>
        <v>#REF!</v>
      </c>
      <c r="E693" s="69" t="e">
        <f>IF(zgłoszenia[BOŚ Znak sprawy]&gt;0,zgłoszenia[BOŚ Znak sprawy]&amp;"
( "&amp;#REF!&amp;" "&amp;"dni )"," ")</f>
        <v>#REF!</v>
      </c>
      <c r="F693" s="82">
        <f>IF(zgłoszenia[[#This Row],[Data wpływu wniosku]]&gt;0,zgłoszenia[[#This Row],[Data wpływu wniosku]]," ")</f>
        <v>42537</v>
      </c>
      <c r="G693" s="60" t="str">
        <f>IF(zgłoszenia[[#This Row],[Data zakończenia sprawy]]&gt;0,zgłoszenia[[#This Row],[Data zakończenia sprawy]]," ")</f>
        <v xml:space="preserve"> </v>
      </c>
      <c r="H693" s="61" t="str">
        <f>IF(zgłoszenia[[#This Row],[Sposób zakończenia]]&gt;0,zgłoszenia[[#This Row],[Sposób zakończenia]]," ")</f>
        <v xml:space="preserve"> </v>
      </c>
      <c r="I693" s="77" t="e">
        <f>IF(#REF!&gt;0,#REF!,"---")</f>
        <v>#REF!</v>
      </c>
    </row>
    <row r="694" spans="1:9" ht="45" x14ac:dyDescent="0.25">
      <c r="A694" s="68" t="str">
        <f>IF(zgłoszenia[[#This Row],[ID]]&gt;0,zgłoszenia[[#This Row],[Lp.]]&amp;" "&amp;zgłoszenia[[#This Row],[ID]]&amp;"
"&amp;zgłoszenia[[#This Row],[Nr kance- laryjny]]&amp;"/P/15","---")</f>
        <v>691 SR
11545/P/15</v>
      </c>
      <c r="B69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indywidualnej, budynek gospodarczy 
gm. Mielno; ob.Chłopy; dz. Nr 88/5</v>
      </c>
      <c r="C694" s="44" t="str">
        <f>IF(zgłoszenia[[#This Row],[Rodzaj zgłoszenia]]&gt;0,zgłoszenia[[#This Row],[Rodzaj zgłoszenia]]," ")</f>
        <v>budowa obiektu - art. 29 ust. 1</v>
      </c>
      <c r="D694" s="64" t="e">
        <f>IF(#REF!&gt;0,#REF!&amp;";
"&amp;#REF!," ")</f>
        <v>#REF!</v>
      </c>
      <c r="E694" s="69" t="e">
        <f>IF(zgłoszenia[BOŚ Znak sprawy]&gt;0,zgłoszenia[BOŚ Znak sprawy]&amp;"
( "&amp;#REF!&amp;" "&amp;"dni )"," ")</f>
        <v>#REF!</v>
      </c>
      <c r="F694" s="82">
        <f>IF(zgłoszenia[[#This Row],[Data wpływu wniosku]]&gt;0,zgłoszenia[[#This Row],[Data wpływu wniosku]]," ")</f>
        <v>42535</v>
      </c>
      <c r="G694" s="60">
        <f>IF(zgłoszenia[[#This Row],[Data zakończenia sprawy]]&gt;0,zgłoszenia[[#This Row],[Data zakończenia sprawy]]," ")</f>
        <v>42572</v>
      </c>
      <c r="H694" s="61" t="str">
        <f>IF(zgłoszenia[[#This Row],[Sposób zakończenia]]&gt;0,zgłoszenia[[#This Row],[Sposób zakończenia]]," ")</f>
        <v>decyzja sprzeciwu</v>
      </c>
      <c r="I694" s="77" t="e">
        <f>IF(#REF!&gt;0,#REF!,"---")</f>
        <v>#REF!</v>
      </c>
    </row>
    <row r="695" spans="1:9" ht="30" x14ac:dyDescent="0.25">
      <c r="A695" s="68" t="str">
        <f>IF(zgłoszenia[[#This Row],[ID]]&gt;0,zgłoszenia[[#This Row],[Lp.]]&amp;" "&amp;zgłoszenia[[#This Row],[ID]]&amp;"
"&amp;zgłoszenia[[#This Row],[Nr kance- laryjny]]&amp;"/P/15","---")</f>
        <v>692 SR
11546/P/15</v>
      </c>
      <c r="B69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ob.Mielenko; dz. Nr 325/28</v>
      </c>
      <c r="C695" s="44" t="str">
        <f>IF(zgłoszenia[[#This Row],[Rodzaj zgłoszenia]]&gt;0,zgłoszenia[[#This Row],[Rodzaj zgłoszenia]]," ")</f>
        <v>budowa obiektu - art. 29 ust. 1</v>
      </c>
      <c r="D695" s="64" t="e">
        <f>IF(#REF!&gt;0,#REF!&amp;";
"&amp;#REF!," ")</f>
        <v>#REF!</v>
      </c>
      <c r="E695" s="69" t="e">
        <f>IF(zgłoszenia[BOŚ Znak sprawy]&gt;0,zgłoszenia[BOŚ Znak sprawy]&amp;"
( "&amp;#REF!&amp;" "&amp;"dni )"," ")</f>
        <v>#REF!</v>
      </c>
      <c r="F695" s="82">
        <f>IF(zgłoszenia[[#This Row],[Data wpływu wniosku]]&gt;0,zgłoszenia[[#This Row],[Data wpływu wniosku]]," ")</f>
        <v>42535</v>
      </c>
      <c r="G695" s="60">
        <f>IF(zgłoszenia[[#This Row],[Data zakończenia sprawy]]&gt;0,zgłoszenia[[#This Row],[Data zakończenia sprawy]]," ")</f>
        <v>42543</v>
      </c>
      <c r="H695" s="61" t="str">
        <f>IF(zgłoszenia[[#This Row],[Sposób zakończenia]]&gt;0,zgłoszenia[[#This Row],[Sposób zakończenia]]," ")</f>
        <v>brak sprzeciwu - zgłoszenie skuteczne</v>
      </c>
      <c r="I695" s="77" t="e">
        <f>IF(#REF!&gt;0,#REF!,"---")</f>
        <v>#REF!</v>
      </c>
    </row>
    <row r="696" spans="1:9" ht="45" x14ac:dyDescent="0.25">
      <c r="A696" s="68" t="str">
        <f>IF(zgłoszenia[[#This Row],[ID]]&gt;0,zgłoszenia[[#This Row],[Lp.]]&amp;" "&amp;zgłoszenia[[#This Row],[ID]]&amp;"
"&amp;zgłoszenia[[#This Row],[Nr kance- laryjny]]&amp;"/P/15","---")</f>
        <v>693 EJ
11654/P/15</v>
      </c>
      <c r="B69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rekreacyjny, przydomowa oczyszczalnia ścieków 
gm. Manowo; ob.Kopanino; dz. Nr 350/26</v>
      </c>
      <c r="C696" s="44" t="str">
        <f>IF(zgłoszenia[[#This Row],[Rodzaj zgłoszenia]]&gt;0,zgłoszenia[[#This Row],[Rodzaj zgłoszenia]]," ")</f>
        <v>budowa obiektu - art. 29 ust. 1</v>
      </c>
      <c r="D696" s="64" t="e">
        <f>IF(#REF!&gt;0,#REF!&amp;";
"&amp;#REF!," ")</f>
        <v>#REF!</v>
      </c>
      <c r="E696" s="69" t="e">
        <f>IF(zgłoszenia[BOŚ Znak sprawy]&gt;0,zgłoszenia[BOŚ Znak sprawy]&amp;"
( "&amp;#REF!&amp;" "&amp;"dni )"," ")</f>
        <v>#REF!</v>
      </c>
      <c r="F696" s="82">
        <f>IF(zgłoszenia[[#This Row],[Data wpływu wniosku]]&gt;0,zgłoszenia[[#This Row],[Data wpływu wniosku]]," ")</f>
        <v>42536</v>
      </c>
      <c r="G696" s="60">
        <f>IF(zgłoszenia[[#This Row],[Data zakończenia sprawy]]&gt;0,zgłoszenia[[#This Row],[Data zakończenia sprawy]]," ")</f>
        <v>42566</v>
      </c>
      <c r="H696" s="61" t="str">
        <f>IF(zgłoszenia[[#This Row],[Sposób zakończenia]]&gt;0,zgłoszenia[[#This Row],[Sposób zakończenia]]," ")</f>
        <v>brak sprzeciwu - zgłoszenie skuteczne</v>
      </c>
      <c r="I696" s="77" t="e">
        <f>IF(#REF!&gt;0,#REF!,"---")</f>
        <v>#REF!</v>
      </c>
    </row>
    <row r="697" spans="1:9" ht="30" x14ac:dyDescent="0.25">
      <c r="A697" s="68" t="str">
        <f>IF(zgłoszenia[[#This Row],[ID]]&gt;0,zgłoszenia[[#This Row],[Lp.]]&amp;" "&amp;zgłoszenia[[#This Row],[ID]]&amp;"
"&amp;zgłoszenia[[#This Row],[Nr kance- laryjny]]&amp;"/P/15","---")</f>
        <v>694 AŁ
11678/P/15</v>
      </c>
      <c r="B69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rurociągowe 
gm. Mielno; ob.Unieście; dz. Nr 4/72; 4//48</v>
      </c>
      <c r="C697" s="44" t="str">
        <f>IF(zgłoszenia[[#This Row],[Rodzaj zgłoszenia]]&gt;0,zgłoszenia[[#This Row],[Rodzaj zgłoszenia]]," ")</f>
        <v>budowa obiektu - art. 29 ust. 1</v>
      </c>
      <c r="D697" s="64" t="e">
        <f>IF(#REF!&gt;0,#REF!&amp;";
"&amp;#REF!," ")</f>
        <v>#REF!</v>
      </c>
      <c r="E697" s="69" t="e">
        <f>IF(zgłoszenia[BOŚ Znak sprawy]&gt;0,zgłoszenia[BOŚ Znak sprawy]&amp;"
( "&amp;#REF!&amp;" "&amp;"dni )"," ")</f>
        <v>#REF!</v>
      </c>
      <c r="F697" s="82">
        <f>IF(zgłoszenia[[#This Row],[Data wpływu wniosku]]&gt;0,zgłoszenia[[#This Row],[Data wpływu wniosku]]," ")</f>
        <v>42536</v>
      </c>
      <c r="G697" s="60">
        <f>IF(zgłoszenia[[#This Row],[Data zakończenia sprawy]]&gt;0,zgłoszenia[[#This Row],[Data zakończenia sprawy]]," ")</f>
        <v>42555</v>
      </c>
      <c r="H697" s="61" t="str">
        <f>IF(zgłoszenia[[#This Row],[Sposób zakończenia]]&gt;0,zgłoszenia[[#This Row],[Sposób zakończenia]]," ")</f>
        <v>brak sprzeciwu - zgłoszenie skuteczne</v>
      </c>
      <c r="I697" s="77" t="e">
        <f>IF(#REF!&gt;0,#REF!,"---")</f>
        <v>#REF!</v>
      </c>
    </row>
    <row r="698" spans="1:9" ht="30" x14ac:dyDescent="0.25">
      <c r="A698" s="68" t="str">
        <f>IF(zgłoszenia[[#This Row],[ID]]&gt;0,zgłoszenia[[#This Row],[Lp.]]&amp;" "&amp;zgłoszenia[[#This Row],[ID]]&amp;"
"&amp;zgłoszenia[[#This Row],[Nr kance- laryjny]]&amp;"/P/15","---")</f>
        <v>695 EJ
11515/P/15</v>
      </c>
      <c r="B69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oranżerii 
gm. Mielno; ob.Unieście; dz. Nr 167/8</v>
      </c>
      <c r="C698" s="44" t="str">
        <f>IF(zgłoszenia[[#This Row],[Rodzaj zgłoszenia]]&gt;0,zgłoszenia[[#This Row],[Rodzaj zgłoszenia]]," ")</f>
        <v>budowa obiektu - art. 29 ust. 1</v>
      </c>
      <c r="D698" s="64" t="e">
        <f>IF(#REF!&gt;0,#REF!&amp;";
"&amp;#REF!," ")</f>
        <v>#REF!</v>
      </c>
      <c r="E698" s="69" t="e">
        <f>IF(zgłoszenia[BOŚ Znak sprawy]&gt;0,zgłoszenia[BOŚ Znak sprawy]&amp;"
( "&amp;#REF!&amp;" "&amp;"dni )"," ")</f>
        <v>#REF!</v>
      </c>
      <c r="F698" s="82">
        <f>IF(zgłoszenia[[#This Row],[Data wpływu wniosku]]&gt;0,zgłoszenia[[#This Row],[Data wpływu wniosku]]," ")</f>
        <v>42535</v>
      </c>
      <c r="G698" s="60">
        <f>IF(zgłoszenia[[#This Row],[Data zakończenia sprawy]]&gt;0,zgłoszenia[[#This Row],[Data zakończenia sprawy]]," ")</f>
        <v>42563</v>
      </c>
      <c r="H698" s="61" t="str">
        <f>IF(zgłoszenia[[#This Row],[Sposób zakończenia]]&gt;0,zgłoszenia[[#This Row],[Sposób zakończenia]]," ")</f>
        <v>brak sprzeciwu - zgłoszenie skuteczne</v>
      </c>
      <c r="I698" s="77" t="e">
        <f>IF(#REF!&gt;0,#REF!,"---")</f>
        <v>#REF!</v>
      </c>
    </row>
    <row r="699" spans="1:9" ht="30" x14ac:dyDescent="0.25">
      <c r="A699" s="68" t="str">
        <f>IF(zgłoszenia[[#This Row],[ID]]&gt;0,zgłoszenia[[#This Row],[Lp.]]&amp;" "&amp;zgłoszenia[[#This Row],[ID]]&amp;"
"&amp;zgłoszenia[[#This Row],[Nr kance- laryjny]]&amp;"/P/15","---")</f>
        <v>696 ŁD
11518/P/15</v>
      </c>
      <c r="B69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obiekyów małej architektury 
gm. Będzino; ob.Dobrzyca; dz. Nr 173/1</v>
      </c>
      <c r="C699" s="44" t="str">
        <f>IF(zgłoszenia[[#This Row],[Rodzaj zgłoszenia]]&gt;0,zgłoszenia[[#This Row],[Rodzaj zgłoszenia]]," ")</f>
        <v>budowa obiektu - art. 29 ust. 1</v>
      </c>
      <c r="D699" s="64" t="e">
        <f>IF(#REF!&gt;0,#REF!&amp;";
"&amp;#REF!," ")</f>
        <v>#REF!</v>
      </c>
      <c r="E699" s="69" t="e">
        <f>IF(zgłoszenia[BOŚ Znak sprawy]&gt;0,zgłoszenia[BOŚ Znak sprawy]&amp;"
( "&amp;#REF!&amp;" "&amp;"dni )"," ")</f>
        <v>#REF!</v>
      </c>
      <c r="F699" s="82">
        <f>IF(zgłoszenia[[#This Row],[Data wpływu wniosku]]&gt;0,zgłoszenia[[#This Row],[Data wpływu wniosku]]," ")</f>
        <v>42535</v>
      </c>
      <c r="G699" s="60">
        <f>IF(zgłoszenia[[#This Row],[Data zakończenia sprawy]]&gt;0,zgłoszenia[[#This Row],[Data zakończenia sprawy]]," ")</f>
        <v>42580</v>
      </c>
      <c r="H699" s="61" t="str">
        <f>IF(zgłoszenia[[#This Row],[Sposób zakończenia]]&gt;0,zgłoszenia[[#This Row],[Sposób zakończenia]]," ")</f>
        <v>brak sprzeciwu - zgłoszenie skuteczne</v>
      </c>
      <c r="I699" s="77" t="e">
        <f>IF(#REF!&gt;0,#REF!,"---")</f>
        <v>#REF!</v>
      </c>
    </row>
    <row r="700" spans="1:9" ht="30" x14ac:dyDescent="0.25">
      <c r="A700" s="68" t="str">
        <f>IF(zgłoszenia[[#This Row],[ID]]&gt;0,zgłoszenia[[#This Row],[Lp.]]&amp;" "&amp;zgłoszenia[[#This Row],[ID]]&amp;"
"&amp;zgłoszenia[[#This Row],[Nr kance- laryjny]]&amp;"/P/15","---")</f>
        <v>697 WŚ
11550/P/15</v>
      </c>
      <c r="B70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Sianów; ob.Wierciszewo; dz. Nr 98/2</v>
      </c>
      <c r="C700" s="44" t="str">
        <f>IF(zgłoszenia[[#This Row],[Rodzaj zgłoszenia]]&gt;0,zgłoszenia[[#This Row],[Rodzaj zgłoszenia]]," ")</f>
        <v>jednorodzinne art.29 ust.1 pkt 1a</v>
      </c>
      <c r="D700" s="64" t="e">
        <f>IF(#REF!&gt;0,#REF!&amp;";
"&amp;#REF!," ")</f>
        <v>#REF!</v>
      </c>
      <c r="E700" s="69" t="e">
        <f>IF(zgłoszenia[BOŚ Znak sprawy]&gt;0,zgłoszenia[BOŚ Znak sprawy]&amp;"
( "&amp;#REF!&amp;" "&amp;"dni )"," ")</f>
        <v>#REF!</v>
      </c>
      <c r="F700" s="82">
        <f>IF(zgłoszenia[[#This Row],[Data wpływu wniosku]]&gt;0,zgłoszenia[[#This Row],[Data wpływu wniosku]]," ")</f>
        <v>42536</v>
      </c>
      <c r="G700" s="60">
        <f>IF(zgłoszenia[[#This Row],[Data zakończenia sprawy]]&gt;0,zgłoszenia[[#This Row],[Data zakończenia sprawy]]," ")</f>
        <v>42566</v>
      </c>
      <c r="H700" s="61" t="str">
        <f>IF(zgłoszenia[[#This Row],[Sposób zakończenia]]&gt;0,zgłoszenia[[#This Row],[Sposób zakończenia]]," ")</f>
        <v>brak sprzeciwu - zgłoszenie skuteczne</v>
      </c>
      <c r="I700" s="77" t="e">
        <f>IF(#REF!&gt;0,#REF!,"---")</f>
        <v>#REF!</v>
      </c>
    </row>
    <row r="701" spans="1:9" ht="45" x14ac:dyDescent="0.25">
      <c r="A701" s="68" t="str">
        <f>IF(zgłoszenia[[#This Row],[ID]]&gt;0,zgłoszenia[[#This Row],[Lp.]]&amp;" "&amp;zgłoszenia[[#This Row],[ID]]&amp;"
"&amp;zgłoszenia[[#This Row],[Nr kance- laryjny]]&amp;"/P/15","---")</f>
        <v>698 WŚ
11703/P/15</v>
      </c>
      <c r="B70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wzmocnieni  konstr. Ścian budynku wielorodzinnego 
gm. Sianów; ob.Sianów; dz. Nr 247</v>
      </c>
      <c r="C701" s="44" t="str">
        <f>IF(zgłoszenia[[#This Row],[Rodzaj zgłoszenia]]&gt;0,zgłoszenia[[#This Row],[Rodzaj zgłoszenia]]," ")</f>
        <v>roboty budowlane - art. 29 ust. 2</v>
      </c>
      <c r="D701" s="64" t="e">
        <f>IF(#REF!&gt;0,#REF!&amp;";
"&amp;#REF!," ")</f>
        <v>#REF!</v>
      </c>
      <c r="E701" s="69" t="e">
        <f>IF(zgłoszenia[BOŚ Znak sprawy]&gt;0,zgłoszenia[BOŚ Znak sprawy]&amp;"
( "&amp;#REF!&amp;" "&amp;"dni )"," ")</f>
        <v>#REF!</v>
      </c>
      <c r="F701" s="82">
        <f>IF(zgłoszenia[[#This Row],[Data wpływu wniosku]]&gt;0,zgłoszenia[[#This Row],[Data wpływu wniosku]]," ")</f>
        <v>42537</v>
      </c>
      <c r="G701" s="60">
        <f>IF(zgłoszenia[[#This Row],[Data zakończenia sprawy]]&gt;0,zgłoszenia[[#This Row],[Data zakończenia sprawy]]," ")</f>
        <v>42566</v>
      </c>
      <c r="H701" s="61" t="str">
        <f>IF(zgłoszenia[[#This Row],[Sposób zakończenia]]&gt;0,zgłoszenia[[#This Row],[Sposób zakończenia]]," ")</f>
        <v>brak sprzeciwu - zgłoszenie skuteczne</v>
      </c>
      <c r="I701" s="77" t="e">
        <f>IF(#REF!&gt;0,#REF!,"---")</f>
        <v>#REF!</v>
      </c>
    </row>
    <row r="702" spans="1:9" ht="30" x14ac:dyDescent="0.25">
      <c r="A702" s="68" t="str">
        <f>IF(zgłoszenia[[#This Row],[ID]]&gt;0,zgłoszenia[[#This Row],[Lp.]]&amp;" "&amp;zgłoszenia[[#This Row],[ID]]&amp;"
"&amp;zgłoszenia[[#This Row],[Nr kance- laryjny]]&amp;"/P/15","---")</f>
        <v>699 MS
11919/P/15</v>
      </c>
      <c r="B70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budynwk rekreacji indywidualnej 
gm. Będzino; ob.Strzeżenice; dz. Nr 292/6</v>
      </c>
      <c r="C702" s="44" t="str">
        <f>IF(zgłoszenia[[#This Row],[Rodzaj zgłoszenia]]&gt;0,zgłoszenia[[#This Row],[Rodzaj zgłoszenia]]," ")</f>
        <v>budowa obiektu - art. 29 ust. 1</v>
      </c>
      <c r="D702" s="64" t="e">
        <f>IF(#REF!&gt;0,#REF!&amp;";
"&amp;#REF!," ")</f>
        <v>#REF!</v>
      </c>
      <c r="E702" s="69" t="e">
        <f>IF(zgłoszenia[BOŚ Znak sprawy]&gt;0,zgłoszenia[BOŚ Znak sprawy]&amp;"
( "&amp;#REF!&amp;" "&amp;"dni )"," ")</f>
        <v>#REF!</v>
      </c>
      <c r="F702" s="82">
        <f>IF(zgłoszenia[[#This Row],[Data wpływu wniosku]]&gt;0,zgłoszenia[[#This Row],[Data wpływu wniosku]]," ")</f>
        <v>42538</v>
      </c>
      <c r="G702" s="60">
        <f>IF(zgłoszenia[[#This Row],[Data zakończenia sprawy]]&gt;0,zgłoszenia[[#This Row],[Data zakończenia sprawy]]," ")</f>
        <v>42593</v>
      </c>
      <c r="H702" s="61" t="str">
        <f>IF(zgłoszenia[[#This Row],[Sposób zakończenia]]&gt;0,zgłoszenia[[#This Row],[Sposób zakończenia]]," ")</f>
        <v>decyzja sprzeciwu</v>
      </c>
      <c r="I702" s="77" t="e">
        <f>IF(#REF!&gt;0,#REF!,"---")</f>
        <v>#REF!</v>
      </c>
    </row>
    <row r="703" spans="1:9" ht="60" x14ac:dyDescent="0.25">
      <c r="A703" s="68" t="str">
        <f>IF(zgłoszenia[[#This Row],[ID]]&gt;0,zgłoszenia[[#This Row],[Lp.]]&amp;" "&amp;zgłoszenia[[#This Row],[ID]]&amp;"
"&amp;zgłoszenia[[#This Row],[Nr kance- laryjny]]&amp;"/P/15","---")</f>
        <v>700 AŁ
11889/P/15</v>
      </c>
      <c r="B70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 xml:space="preserve">przebudowa dróg polegająca na budowie instalacji oświetlenia dróg 
gm. Świeszyno; ob.Niedalino; dz. Nr 19/45; 25/1; 150/3 </v>
      </c>
      <c r="C703" s="44" t="str">
        <f>IF(zgłoszenia[[#This Row],[Rodzaj zgłoszenia]]&gt;0,zgłoszenia[[#This Row],[Rodzaj zgłoszenia]]," ")</f>
        <v>roboty budowlane - art. 29 ust. 2</v>
      </c>
      <c r="D703" s="64" t="e">
        <f>IF(#REF!&gt;0,#REF!&amp;";
"&amp;#REF!," ")</f>
        <v>#REF!</v>
      </c>
      <c r="E703" s="69" t="e">
        <f>IF(zgłoszenia[BOŚ Znak sprawy]&gt;0,zgłoszenia[BOŚ Znak sprawy]&amp;"
( "&amp;#REF!&amp;" "&amp;"dni )"," ")</f>
        <v>#REF!</v>
      </c>
      <c r="F703" s="82">
        <f>IF(zgłoszenia[[#This Row],[Data wpływu wniosku]]&gt;0,zgłoszenia[[#This Row],[Data wpływu wniosku]]," ")</f>
        <v>42538</v>
      </c>
      <c r="G703" s="60">
        <f>IF(zgłoszenia[[#This Row],[Data zakończenia sprawy]]&gt;0,zgłoszenia[[#This Row],[Data zakończenia sprawy]]," ")</f>
        <v>42570</v>
      </c>
      <c r="H703" s="61" t="str">
        <f>IF(zgłoszenia[[#This Row],[Sposób zakończenia]]&gt;0,zgłoszenia[[#This Row],[Sposób zakończenia]]," ")</f>
        <v>brak sprzeciwu - zgłoszenie skuteczne</v>
      </c>
      <c r="I703" s="77" t="e">
        <f>IF(#REF!&gt;0,#REF!,"---")</f>
        <v>#REF!</v>
      </c>
    </row>
    <row r="704" spans="1:9" ht="45" x14ac:dyDescent="0.25">
      <c r="A704" s="68" t="str">
        <f>IF(zgłoszenia[[#This Row],[ID]]&gt;0,zgłoszenia[[#This Row],[Lp.]]&amp;" "&amp;zgłoszenia[[#This Row],[ID]]&amp;"
"&amp;zgłoszenia[[#This Row],[Nr kance- laryjny]]&amp;"/P/15","---")</f>
        <v>701 EJ
11395/P/16/P/15</v>
      </c>
      <c r="B70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- zabudowa markizy w formie wiaty  
gm. Mielno; ob.Mielno; dz. Nr 44/14</v>
      </c>
      <c r="C704" s="44" t="str">
        <f>IF(zgłoszenia[[#This Row],[Rodzaj zgłoszenia]]&gt;0,zgłoszenia[[#This Row],[Rodzaj zgłoszenia]]," ")</f>
        <v>tymczasowy obiekt - art. 29 ust. 1, pkt 12</v>
      </c>
      <c r="D704" s="64" t="e">
        <f>IF(#REF!&gt;0,#REF!&amp;";
"&amp;#REF!," ")</f>
        <v>#REF!</v>
      </c>
      <c r="E704" s="69" t="e">
        <f>IF(zgłoszenia[BOŚ Znak sprawy]&gt;0,zgłoszenia[BOŚ Znak sprawy]&amp;"
( "&amp;#REF!&amp;" "&amp;"dni )"," ")</f>
        <v>#REF!</v>
      </c>
      <c r="F704" s="82">
        <f>IF(zgłoszenia[[#This Row],[Data wpływu wniosku]]&gt;0,zgłoszenia[[#This Row],[Data wpływu wniosku]]," ")</f>
        <v>42534</v>
      </c>
      <c r="G704" s="60">
        <f>IF(zgłoszenia[[#This Row],[Data zakończenia sprawy]]&gt;0,zgłoszenia[[#This Row],[Data zakończenia sprawy]]," ")</f>
        <v>42550</v>
      </c>
      <c r="H704" s="61" t="str">
        <f>IF(zgłoszenia[[#This Row],[Sposób zakończenia]]&gt;0,zgłoszenia[[#This Row],[Sposób zakończenia]]," ")</f>
        <v>decyzja sprzeciwu</v>
      </c>
      <c r="I704" s="77" t="e">
        <f>IF(#REF!&gt;0,#REF!,"---")</f>
        <v>#REF!</v>
      </c>
    </row>
    <row r="705" spans="1:9" ht="30" x14ac:dyDescent="0.25">
      <c r="A705" s="68" t="str">
        <f>IF(zgłoszenia[[#This Row],[ID]]&gt;0,zgłoszenia[[#This Row],[Lp.]]&amp;" "&amp;zgłoszenia[[#This Row],[ID]]&amp;"
"&amp;zgłoszenia[[#This Row],[Nr kance- laryjny]]&amp;"/P/15","---")</f>
        <v>702 WŚ
11938/P/15</v>
      </c>
      <c r="B70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rekreacyjna 
gm. Manowo; ob.Manowo; dz. Nr 225/4</v>
      </c>
      <c r="C705" s="44" t="str">
        <f>IF(zgłoszenia[[#This Row],[Rodzaj zgłoszenia]]&gt;0,zgłoszenia[[#This Row],[Rodzaj zgłoszenia]]," ")</f>
        <v>budowa obiektu - art. 29 ust. 1</v>
      </c>
      <c r="D705" s="64" t="e">
        <f>IF(#REF!&gt;0,#REF!&amp;";
"&amp;#REF!," ")</f>
        <v>#REF!</v>
      </c>
      <c r="E705" s="69" t="e">
        <f>IF(zgłoszenia[BOŚ Znak sprawy]&gt;0,zgłoszenia[BOŚ Znak sprawy]&amp;"
( "&amp;#REF!&amp;" "&amp;"dni )"," ")</f>
        <v>#REF!</v>
      </c>
      <c r="F705" s="82">
        <f>IF(zgłoszenia[[#This Row],[Data wpływu wniosku]]&gt;0,zgłoszenia[[#This Row],[Data wpływu wniosku]]," ")</f>
        <v>42541</v>
      </c>
      <c r="G705" s="60">
        <f>IF(zgłoszenia[[#This Row],[Data zakończenia sprawy]]&gt;0,zgłoszenia[[#This Row],[Data zakończenia sprawy]]," ")</f>
        <v>42566</v>
      </c>
      <c r="H705" s="61" t="str">
        <f>IF(zgłoszenia[[#This Row],[Sposób zakończenia]]&gt;0,zgłoszenia[[#This Row],[Sposób zakończenia]]," ")</f>
        <v>brak sprzeciwu - zgłoszenie skuteczne</v>
      </c>
      <c r="I705" s="77" t="e">
        <f>IF(#REF!&gt;0,#REF!,"---")</f>
        <v>#REF!</v>
      </c>
    </row>
    <row r="706" spans="1:9" ht="45" x14ac:dyDescent="0.25">
      <c r="A706" s="68" t="str">
        <f>IF(zgłoszenia[[#This Row],[ID]]&gt;0,zgłoszenia[[#This Row],[Lp.]]&amp;" "&amp;zgłoszenia[[#This Row],[ID]]&amp;"
"&amp;zgłoszenia[[#This Row],[Nr kance- laryjny]]&amp;"/P/15","---")</f>
        <v>703 SR
11953/P/15</v>
      </c>
      <c r="B70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 xml:space="preserve">postawienie przyczepy gastronomicznej zarejestrowanej RP 
gm. Mielno; ob.Mielno; dz. Nr </v>
      </c>
      <c r="C706" s="44" t="str">
        <f>IF(zgłoszenia[[#This Row],[Rodzaj zgłoszenia]]&gt;0,zgłoszenia[[#This Row],[Rodzaj zgłoszenia]]," ")</f>
        <v>tymczasowy obiekt - art. 29 ust. 1, pkt 12</v>
      </c>
      <c r="D706" s="64" t="e">
        <f>IF(#REF!&gt;0,#REF!&amp;";
"&amp;#REF!," ")</f>
        <v>#REF!</v>
      </c>
      <c r="E706" s="69" t="e">
        <f>IF(zgłoszenia[BOŚ Znak sprawy]&gt;0,zgłoszenia[BOŚ Znak sprawy]&amp;"
( "&amp;#REF!&amp;" "&amp;"dni )"," ")</f>
        <v>#REF!</v>
      </c>
      <c r="F706" s="82">
        <f>IF(zgłoszenia[[#This Row],[Data wpływu wniosku]]&gt;0,zgłoszenia[[#This Row],[Data wpływu wniosku]]," ")</f>
        <v>42541</v>
      </c>
      <c r="G706" s="60">
        <f>IF(zgłoszenia[[#This Row],[Data zakończenia sprawy]]&gt;0,zgłoszenia[[#This Row],[Data zakończenia sprawy]]," ")</f>
        <v>42545</v>
      </c>
      <c r="H706" s="61" t="str">
        <f>IF(zgłoszenia[[#This Row],[Sposób zakończenia]]&gt;0,zgłoszenia[[#This Row],[Sposób zakończenia]]," ")</f>
        <v>decyzja umorzenie</v>
      </c>
      <c r="I706" s="77" t="e">
        <f>IF(#REF!&gt;0,#REF!,"---")</f>
        <v>#REF!</v>
      </c>
    </row>
    <row r="707" spans="1:9" ht="30" x14ac:dyDescent="0.25">
      <c r="A707" s="68" t="str">
        <f>IF(zgłoszenia[[#This Row],[ID]]&gt;0,zgłoszenia[[#This Row],[Lp.]]&amp;" "&amp;zgłoszenia[[#This Row],[ID]]&amp;"
"&amp;zgłoszenia[[#This Row],[Nr kance- laryjny]]&amp;"/P/15","---")</f>
        <v>704 EJ
12016/P/15</v>
      </c>
      <c r="B70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152/11</v>
      </c>
      <c r="C707" s="44" t="str">
        <f>IF(zgłoszenia[[#This Row],[Rodzaj zgłoszenia]]&gt;0,zgłoszenia[[#This Row],[Rodzaj zgłoszenia]]," ")</f>
        <v>budowa obiektu - art. 29 ust. 1</v>
      </c>
      <c r="D707" s="64" t="e">
        <f>IF(#REF!&gt;0,#REF!&amp;";
"&amp;#REF!," ")</f>
        <v>#REF!</v>
      </c>
      <c r="E707" s="69" t="e">
        <f>IF(zgłoszenia[BOŚ Znak sprawy]&gt;0,zgłoszenia[BOŚ Znak sprawy]&amp;"
( "&amp;#REF!&amp;" "&amp;"dni )"," ")</f>
        <v>#REF!</v>
      </c>
      <c r="F707" s="82">
        <f>IF(zgłoszenia[[#This Row],[Data wpływu wniosku]]&gt;0,zgłoszenia[[#This Row],[Data wpływu wniosku]]," ")</f>
        <v>42541</v>
      </c>
      <c r="G707" s="60">
        <f>IF(zgłoszenia[[#This Row],[Data zakończenia sprawy]]&gt;0,zgłoszenia[[#This Row],[Data zakończenia sprawy]]," ")</f>
        <v>42571</v>
      </c>
      <c r="H707" s="61" t="str">
        <f>IF(zgłoszenia[[#This Row],[Sposób zakończenia]]&gt;0,zgłoszenia[[#This Row],[Sposób zakończenia]]," ")</f>
        <v>brak sprzeciwu - zgłoszenie skuteczne</v>
      </c>
      <c r="I707" s="77" t="e">
        <f>IF(#REF!&gt;0,#REF!,"---")</f>
        <v>#REF!</v>
      </c>
    </row>
    <row r="708" spans="1:9" ht="30" x14ac:dyDescent="0.25">
      <c r="A708" s="68" t="str">
        <f>IF(zgłoszenia[[#This Row],[ID]]&gt;0,zgłoszenia[[#This Row],[Lp.]]&amp;" "&amp;zgłoszenia[[#This Row],[ID]]&amp;"
"&amp;zgłoszenia[[#This Row],[Nr kance- laryjny]]&amp;"/P/15","---")</f>
        <v>705 EJ
12010/P/15</v>
      </c>
      <c r="B70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ob.Chłopy; dz. Nr 152/11</v>
      </c>
      <c r="C708" s="44" t="str">
        <f>IF(zgłoszenia[[#This Row],[Rodzaj zgłoszenia]]&gt;0,zgłoszenia[[#This Row],[Rodzaj zgłoszenia]]," ")</f>
        <v>budowa obiektu - art. 29 ust. 1</v>
      </c>
      <c r="D708" s="64" t="e">
        <f>IF(#REF!&gt;0,#REF!&amp;";
"&amp;#REF!," ")</f>
        <v>#REF!</v>
      </c>
      <c r="E708" s="69" t="e">
        <f>IF(zgłoszenia[BOŚ Znak sprawy]&gt;0,zgłoszenia[BOŚ Znak sprawy]&amp;"
( "&amp;#REF!&amp;" "&amp;"dni )"," ")</f>
        <v>#REF!</v>
      </c>
      <c r="F708" s="82">
        <f>IF(zgłoszenia[[#This Row],[Data wpływu wniosku]]&gt;0,zgłoszenia[[#This Row],[Data wpływu wniosku]]," ")</f>
        <v>42541</v>
      </c>
      <c r="G708" s="60">
        <f>IF(zgłoszenia[[#This Row],[Data zakończenia sprawy]]&gt;0,zgłoszenia[[#This Row],[Data zakończenia sprawy]]," ")</f>
        <v>42571</v>
      </c>
      <c r="H708" s="61" t="str">
        <f>IF(zgłoszenia[[#This Row],[Sposób zakończenia]]&gt;0,zgłoszenia[[#This Row],[Sposób zakończenia]]," ")</f>
        <v>brak sprzeciwu - zgłoszenie skuteczne</v>
      </c>
      <c r="I708" s="77" t="e">
        <f>IF(#REF!&gt;0,#REF!,"---")</f>
        <v>#REF!</v>
      </c>
    </row>
    <row r="709" spans="1:9" ht="30" x14ac:dyDescent="0.25">
      <c r="A709" s="68" t="str">
        <f>IF(zgłoszenia[[#This Row],[ID]]&gt;0,zgłoszenia[[#This Row],[Lp.]]&amp;" "&amp;zgłoszenia[[#This Row],[ID]]&amp;"
"&amp;zgłoszenia[[#This Row],[Nr kance- laryjny]]&amp;"/P/15","---")</f>
        <v>706 EJ
12001/P/15</v>
      </c>
      <c r="B70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ob.Chłopy; dz. Nr 152/10</v>
      </c>
      <c r="C709" s="44" t="str">
        <f>IF(zgłoszenia[[#This Row],[Rodzaj zgłoszenia]]&gt;0,zgłoszenia[[#This Row],[Rodzaj zgłoszenia]]," ")</f>
        <v>budowa obiektu - art. 29 ust. 1</v>
      </c>
      <c r="D709" s="64" t="e">
        <f>IF(#REF!&gt;0,#REF!&amp;";
"&amp;#REF!," ")</f>
        <v>#REF!</v>
      </c>
      <c r="E709" s="69" t="e">
        <f>IF(zgłoszenia[BOŚ Znak sprawy]&gt;0,zgłoszenia[BOŚ Znak sprawy]&amp;"
( "&amp;#REF!&amp;" "&amp;"dni )"," ")</f>
        <v>#REF!</v>
      </c>
      <c r="F709" s="82">
        <f>IF(zgłoszenia[[#This Row],[Data wpływu wniosku]]&gt;0,zgłoszenia[[#This Row],[Data wpływu wniosku]]," ")</f>
        <v>42541</v>
      </c>
      <c r="G709" s="60">
        <f>IF(zgłoszenia[[#This Row],[Data zakończenia sprawy]]&gt;0,zgłoszenia[[#This Row],[Data zakończenia sprawy]]," ")</f>
        <v>42571</v>
      </c>
      <c r="H709" s="61" t="str">
        <f>IF(zgłoszenia[[#This Row],[Sposób zakończenia]]&gt;0,zgłoszenia[[#This Row],[Sposób zakończenia]]," ")</f>
        <v>brak sprzeciwu - zgłoszenie skuteczne</v>
      </c>
      <c r="I709" s="77" t="e">
        <f>IF(#REF!&gt;0,#REF!,"---")</f>
        <v>#REF!</v>
      </c>
    </row>
    <row r="710" spans="1:9" ht="30" x14ac:dyDescent="0.25">
      <c r="A710" s="68" t="str">
        <f>IF(zgłoszenia[[#This Row],[ID]]&gt;0,zgłoszenia[[#This Row],[Lp.]]&amp;" "&amp;zgłoszenia[[#This Row],[ID]]&amp;"
"&amp;zgłoszenia[[#This Row],[Nr kance- laryjny]]&amp;"/P/15","---")</f>
        <v>707 EJ
12002/P/15</v>
      </c>
      <c r="B71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ob.Chłopy; dz. Nr 152/9</v>
      </c>
      <c r="C710" s="44" t="str">
        <f>IF(zgłoszenia[[#This Row],[Rodzaj zgłoszenia]]&gt;0,zgłoszenia[[#This Row],[Rodzaj zgłoszenia]]," ")</f>
        <v>budowa obiektu - art. 29 ust. 1</v>
      </c>
      <c r="D710" s="64" t="e">
        <f>IF(#REF!&gt;0,#REF!&amp;";
"&amp;#REF!," ")</f>
        <v>#REF!</v>
      </c>
      <c r="E710" s="69" t="e">
        <f>IF(zgłoszenia[BOŚ Znak sprawy]&gt;0,zgłoszenia[BOŚ Znak sprawy]&amp;"
( "&amp;#REF!&amp;" "&amp;"dni )"," ")</f>
        <v>#REF!</v>
      </c>
      <c r="F710" s="82">
        <f>IF(zgłoszenia[[#This Row],[Data wpływu wniosku]]&gt;0,zgłoszenia[[#This Row],[Data wpływu wniosku]]," ")</f>
        <v>42541</v>
      </c>
      <c r="G710" s="60">
        <f>IF(zgłoszenia[[#This Row],[Data zakończenia sprawy]]&gt;0,zgłoszenia[[#This Row],[Data zakończenia sprawy]]," ")</f>
        <v>42571</v>
      </c>
      <c r="H710" s="61" t="str">
        <f>IF(zgłoszenia[[#This Row],[Sposób zakończenia]]&gt;0,zgłoszenia[[#This Row],[Sposób zakończenia]]," ")</f>
        <v>brak sprzeciwu - zgłoszenie skuteczne</v>
      </c>
      <c r="I710" s="77" t="e">
        <f>IF(#REF!&gt;0,#REF!,"---")</f>
        <v>#REF!</v>
      </c>
    </row>
    <row r="711" spans="1:9" ht="30" x14ac:dyDescent="0.25">
      <c r="A711" s="68" t="str">
        <f>IF(zgłoszenia[[#This Row],[ID]]&gt;0,zgłoszenia[[#This Row],[Lp.]]&amp;" "&amp;zgłoszenia[[#This Row],[ID]]&amp;"
"&amp;zgłoszenia[[#This Row],[Nr kance- laryjny]]&amp;"/P/15","---")</f>
        <v>708 WŚ
11994/P/15</v>
      </c>
      <c r="B71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ob.Sianów; dz. Nr 256</v>
      </c>
      <c r="C711" s="44" t="str">
        <f>IF(zgłoszenia[[#This Row],[Rodzaj zgłoszenia]]&gt;0,zgłoszenia[[#This Row],[Rodzaj zgłoszenia]]," ")</f>
        <v>rozbiórka obiektu - art. 31</v>
      </c>
      <c r="D711" s="64" t="e">
        <f>IF(#REF!&gt;0,#REF!&amp;";
"&amp;#REF!," ")</f>
        <v>#REF!</v>
      </c>
      <c r="E711" s="69" t="e">
        <f>IF(zgłoszenia[BOŚ Znak sprawy]&gt;0,zgłoszenia[BOŚ Znak sprawy]&amp;"
( "&amp;#REF!&amp;" "&amp;"dni )"," ")</f>
        <v>#REF!</v>
      </c>
      <c r="F711" s="82">
        <f>IF(zgłoszenia[[#This Row],[Data wpływu wniosku]]&gt;0,zgłoszenia[[#This Row],[Data wpływu wniosku]]," ")</f>
        <v>42541</v>
      </c>
      <c r="G711" s="60">
        <f>IF(zgłoszenia[[#This Row],[Data zakończenia sprawy]]&gt;0,zgłoszenia[[#This Row],[Data zakończenia sprawy]]," ")</f>
        <v>42566</v>
      </c>
      <c r="H711" s="61" t="str">
        <f>IF(zgłoszenia[[#This Row],[Sposób zakończenia]]&gt;0,zgłoszenia[[#This Row],[Sposób zakończenia]]," ")</f>
        <v>brak sprzeciwu - zgłoszenie skuteczne</v>
      </c>
      <c r="I711" s="77" t="e">
        <f>IF(#REF!&gt;0,#REF!,"---")</f>
        <v>#REF!</v>
      </c>
    </row>
    <row r="712" spans="1:9" ht="60" x14ac:dyDescent="0.25">
      <c r="A712" s="68" t="str">
        <f>IF(zgłoszenia[[#This Row],[ID]]&gt;0,zgłoszenia[[#This Row],[Lp.]]&amp;" "&amp;zgłoszenia[[#This Row],[ID]]&amp;"
"&amp;zgłoszenia[[#This Row],[Nr kance- laryjny]]&amp;"/P/15","---")</f>
        <v>709 MS
12043/P/15</v>
      </c>
      <c r="B71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gazociągu DN50 zasilajacego stacje  
gm. Będzino; ob.Mścice; dz. Nr 253/2; 253/5; 253/9</v>
      </c>
      <c r="C712" s="44" t="str">
        <f>IF(zgłoszenia[[#This Row],[Rodzaj zgłoszenia]]&gt;0,zgłoszenia[[#This Row],[Rodzaj zgłoszenia]]," ")</f>
        <v>roboty budowlane - art. 29 ust. 2</v>
      </c>
      <c r="D712" s="64" t="e">
        <f>IF(#REF!&gt;0,#REF!&amp;";
"&amp;#REF!," ")</f>
        <v>#REF!</v>
      </c>
      <c r="E712" s="69" t="e">
        <f>IF(zgłoszenia[BOŚ Znak sprawy]&gt;0,zgłoszenia[BOŚ Znak sprawy]&amp;"
( "&amp;#REF!&amp;" "&amp;"dni )"," ")</f>
        <v>#REF!</v>
      </c>
      <c r="F712" s="82">
        <f>IF(zgłoszenia[[#This Row],[Data wpływu wniosku]]&gt;0,zgłoszenia[[#This Row],[Data wpływu wniosku]]," ")</f>
        <v>42541</v>
      </c>
      <c r="G712" s="60">
        <f>IF(zgłoszenia[[#This Row],[Data zakończenia sprawy]]&gt;0,zgłoszenia[[#This Row],[Data zakończenia sprawy]]," ")</f>
        <v>42594</v>
      </c>
      <c r="H712" s="61" t="str">
        <f>IF(zgłoszenia[[#This Row],[Sposób zakończenia]]&gt;0,zgłoszenia[[#This Row],[Sposób zakończenia]]," ")</f>
        <v>decyzja sprzeciwu</v>
      </c>
      <c r="I712" s="77" t="e">
        <f>IF(#REF!&gt;0,#REF!,"---")</f>
        <v>#REF!</v>
      </c>
    </row>
    <row r="713" spans="1:9" ht="60" x14ac:dyDescent="0.25">
      <c r="A713" s="68" t="str">
        <f>IF(zgłoszenia[[#This Row],[ID]]&gt;0,zgłoszenia[[#This Row],[Lp.]]&amp;" "&amp;zgłoszenia[[#This Row],[ID]]&amp;"
"&amp;zgłoszenia[[#This Row],[Nr kance- laryjny]]&amp;"/P/15","---")</f>
        <v>710 AA
12028/P/15</v>
      </c>
      <c r="B71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kablowa nn 0,4 kV 
gm. Bobolice; ob.Bobolice; dz. Nr 7/2; 7/3; 7/14; 8; 18; 30; 31/2; 32; 33; 53; 60; 284; 285/1; 291/12; 601/17</v>
      </c>
      <c r="C713" s="44" t="str">
        <f>IF(zgłoszenia[[#This Row],[Rodzaj zgłoszenia]]&gt;0,zgłoszenia[[#This Row],[Rodzaj zgłoszenia]]," ")</f>
        <v>budowa obiektu - art. 29 ust. 1</v>
      </c>
      <c r="D713" s="64" t="e">
        <f>IF(#REF!&gt;0,#REF!&amp;";
"&amp;#REF!," ")</f>
        <v>#REF!</v>
      </c>
      <c r="E713" s="69" t="e">
        <f>IF(zgłoszenia[BOŚ Znak sprawy]&gt;0,zgłoszenia[BOŚ Znak sprawy]&amp;"
( "&amp;#REF!&amp;" "&amp;"dni )"," ")</f>
        <v>#REF!</v>
      </c>
      <c r="F713" s="82">
        <f>IF(zgłoszenia[[#This Row],[Data wpływu wniosku]]&gt;0,zgłoszenia[[#This Row],[Data wpływu wniosku]]," ")</f>
        <v>42541</v>
      </c>
      <c r="G713" s="60">
        <f>IF(zgłoszenia[[#This Row],[Data zakończenia sprawy]]&gt;0,zgłoszenia[[#This Row],[Data zakończenia sprawy]]," ")</f>
        <v>42550</v>
      </c>
      <c r="H713" s="61" t="str">
        <f>IF(zgłoszenia[[#This Row],[Sposób zakończenia]]&gt;0,zgłoszenia[[#This Row],[Sposób zakończenia]]," ")</f>
        <v>brak sprzeciwu - zgłoszenie skuteczne</v>
      </c>
      <c r="I713" s="77" t="e">
        <f>IF(#REF!&gt;0,#REF!,"---")</f>
        <v>#REF!</v>
      </c>
    </row>
    <row r="714" spans="1:9" ht="30" x14ac:dyDescent="0.25">
      <c r="A714" s="68" t="str">
        <f>IF(zgłoszenia[[#This Row],[ID]]&gt;0,zgłoszenia[[#This Row],[Lp.]]&amp;" "&amp;zgłoszenia[[#This Row],[ID]]&amp;"
"&amp;zgłoszenia[[#This Row],[Nr kance- laryjny]]&amp;"/P/15","---")</f>
        <v>711 EJ
12126/P/15</v>
      </c>
      <c r="B71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indywidualenj 
gm. Mielno; ob.Chłopy; dz. Nr 322</v>
      </c>
      <c r="C714" s="44" t="str">
        <f>IF(zgłoszenia[[#This Row],[Rodzaj zgłoszenia]]&gt;0,zgłoszenia[[#This Row],[Rodzaj zgłoszenia]]," ")</f>
        <v>budowa obiektu - art. 29 ust. 1</v>
      </c>
      <c r="D714" s="64" t="e">
        <f>IF(#REF!&gt;0,#REF!&amp;";
"&amp;#REF!," ")</f>
        <v>#REF!</v>
      </c>
      <c r="E714" s="69" t="e">
        <f>IF(zgłoszenia[BOŚ Znak sprawy]&gt;0,zgłoszenia[BOŚ Znak sprawy]&amp;"
( "&amp;#REF!&amp;" "&amp;"dni )"," ")</f>
        <v>#REF!</v>
      </c>
      <c r="F714" s="82">
        <f>IF(zgłoszenia[[#This Row],[Data wpływu wniosku]]&gt;0,zgłoszenia[[#This Row],[Data wpływu wniosku]]," ")</f>
        <v>42542</v>
      </c>
      <c r="G714" s="60">
        <f>IF(zgłoszenia[[#This Row],[Data zakończenia sprawy]]&gt;0,zgłoszenia[[#This Row],[Data zakończenia sprawy]]," ")</f>
        <v>42571</v>
      </c>
      <c r="H714" s="61" t="str">
        <f>IF(zgłoszenia[[#This Row],[Sposób zakończenia]]&gt;0,zgłoszenia[[#This Row],[Sposób zakończenia]]," ")</f>
        <v>brak sprzeciwu - zgłoszenie skuteczne</v>
      </c>
      <c r="I714" s="77" t="e">
        <f>IF(#REF!&gt;0,#REF!,"---")</f>
        <v>#REF!</v>
      </c>
    </row>
    <row r="715" spans="1:9" ht="45" x14ac:dyDescent="0.25">
      <c r="A715" s="68" t="str">
        <f>IF(zgłoszenia[[#This Row],[ID]]&gt;0,zgłoszenia[[#This Row],[Lp.]]&amp;" "&amp;zgłoszenia[[#This Row],[ID]]&amp;"
"&amp;zgłoszenia[[#This Row],[Nr kance- laryjny]]&amp;"/P/15","---")</f>
        <v>712 AŁ
12138/P/15</v>
      </c>
      <c r="B71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- instalacja oświetlenia 
gm. Świeszyno; ob.Niedalino; dz. Nr 118/3; 95/11; 95/12; 95/13</v>
      </c>
      <c r="C715" s="44" t="str">
        <f>IF(zgłoszenia[[#This Row],[Rodzaj zgłoszenia]]&gt;0,zgłoszenia[[#This Row],[Rodzaj zgłoszenia]]," ")</f>
        <v>roboty budowlane - art. 29 ust. 2</v>
      </c>
      <c r="D715" s="64" t="e">
        <f>IF(#REF!&gt;0,#REF!&amp;";
"&amp;#REF!," ")</f>
        <v>#REF!</v>
      </c>
      <c r="E715" s="69" t="e">
        <f>IF(zgłoszenia[BOŚ Znak sprawy]&gt;0,zgłoszenia[BOŚ Znak sprawy]&amp;"
( "&amp;#REF!&amp;" "&amp;"dni )"," ")</f>
        <v>#REF!</v>
      </c>
      <c r="F715" s="82">
        <f>IF(zgłoszenia[[#This Row],[Data wpływu wniosku]]&gt;0,zgłoszenia[[#This Row],[Data wpływu wniosku]]," ")</f>
        <v>42542</v>
      </c>
      <c r="G715" s="60">
        <f>IF(zgłoszenia[[#This Row],[Data zakończenia sprawy]]&gt;0,zgłoszenia[[#This Row],[Data zakończenia sprawy]]," ")</f>
        <v>42570</v>
      </c>
      <c r="H715" s="61" t="str">
        <f>IF(zgłoszenia[[#This Row],[Sposób zakończenia]]&gt;0,zgłoszenia[[#This Row],[Sposób zakończenia]]," ")</f>
        <v>brak sprzeciwu - zgłoszenie skuteczne</v>
      </c>
      <c r="I715" s="77" t="e">
        <f>IF(#REF!&gt;0,#REF!,"---")</f>
        <v>#REF!</v>
      </c>
    </row>
    <row r="716" spans="1:9" ht="30" x14ac:dyDescent="0.25">
      <c r="A716" s="68" t="str">
        <f>IF(zgłoszenia[[#This Row],[ID]]&gt;0,zgłoszenia[[#This Row],[Lp.]]&amp;" "&amp;zgłoszenia[[#This Row],[ID]]&amp;"
"&amp;zgłoszenia[[#This Row],[Nr kance- laryjny]]&amp;"/P/15","---")</f>
        <v>713 AP
12110/P/15</v>
      </c>
      <c r="B71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440/25</v>
      </c>
      <c r="C716" s="44" t="str">
        <f>IF(zgłoszenia[[#This Row],[Rodzaj zgłoszenia]]&gt;0,zgłoszenia[[#This Row],[Rodzaj zgłoszenia]]," ")</f>
        <v>jednorodzinne art.29 ust.1 pkt 1a</v>
      </c>
      <c r="D716" s="64" t="e">
        <f>IF(#REF!&gt;0,#REF!&amp;";
"&amp;#REF!," ")</f>
        <v>#REF!</v>
      </c>
      <c r="E716" s="69" t="e">
        <f>IF(zgłoszenia[BOŚ Znak sprawy]&gt;0,zgłoszenia[BOŚ Znak sprawy]&amp;"
( "&amp;#REF!&amp;" "&amp;"dni )"," ")</f>
        <v>#REF!</v>
      </c>
      <c r="F716" s="82">
        <f>IF(zgłoszenia[[#This Row],[Data wpływu wniosku]]&gt;0,zgłoszenia[[#This Row],[Data wpływu wniosku]]," ")</f>
        <v>42542</v>
      </c>
      <c r="G716" s="60">
        <f>IF(zgłoszenia[[#This Row],[Data zakończenia sprawy]]&gt;0,zgłoszenia[[#This Row],[Data zakończenia sprawy]]," ")</f>
        <v>42552</v>
      </c>
      <c r="H716" s="61" t="str">
        <f>IF(zgłoszenia[[#This Row],[Sposób zakończenia]]&gt;0,zgłoszenia[[#This Row],[Sposób zakończenia]]," ")</f>
        <v>brak sprzeciwu - zgłoszenie skuteczne</v>
      </c>
      <c r="I716" s="77" t="e">
        <f>IF(#REF!&gt;0,#REF!,"---")</f>
        <v>#REF!</v>
      </c>
    </row>
    <row r="717" spans="1:9" ht="30" x14ac:dyDescent="0.25">
      <c r="A717" s="68" t="str">
        <f>IF(zgłoszenia[[#This Row],[ID]]&gt;0,zgłoszenia[[#This Row],[Lp.]]&amp;" "&amp;zgłoszenia[[#This Row],[ID]]&amp;"
"&amp;zgłoszenia[[#This Row],[Nr kance- laryjny]]&amp;"/P/15","---")</f>
        <v>714 ŁD
12146/P/15</v>
      </c>
      <c r="B71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Będzino; ob.Będzinko; dz. Nr 120/18</v>
      </c>
      <c r="C717" s="44" t="str">
        <f>IF(zgłoszenia[[#This Row],[Rodzaj zgłoszenia]]&gt;0,zgłoszenia[[#This Row],[Rodzaj zgłoszenia]]," ")</f>
        <v>jednorodzinne art.29 ust.1 pkt 1a</v>
      </c>
      <c r="D717" s="64" t="e">
        <f>IF(#REF!&gt;0,#REF!&amp;";
"&amp;#REF!," ")</f>
        <v>#REF!</v>
      </c>
      <c r="E717" s="69" t="e">
        <f>IF(zgłoszenia[BOŚ Znak sprawy]&gt;0,zgłoszenia[BOŚ Znak sprawy]&amp;"
( "&amp;#REF!&amp;" "&amp;"dni )"," ")</f>
        <v>#REF!</v>
      </c>
      <c r="F717" s="82">
        <f>IF(zgłoszenia[[#This Row],[Data wpływu wniosku]]&gt;0,zgłoszenia[[#This Row],[Data wpływu wniosku]]," ")</f>
        <v>42542</v>
      </c>
      <c r="G717" s="60">
        <f>IF(zgłoszenia[[#This Row],[Data zakończenia sprawy]]&gt;0,zgłoszenia[[#This Row],[Data zakończenia sprawy]]," ")</f>
        <v>42570</v>
      </c>
      <c r="H717" s="61" t="str">
        <f>IF(zgłoszenia[[#This Row],[Sposób zakończenia]]&gt;0,zgłoszenia[[#This Row],[Sposób zakończenia]]," ")</f>
        <v>brak sprzeciwu - zgłoszenie skuteczne</v>
      </c>
      <c r="I717" s="77" t="e">
        <f>IF(#REF!&gt;0,#REF!,"---")</f>
        <v>#REF!</v>
      </c>
    </row>
    <row r="718" spans="1:9" ht="45" x14ac:dyDescent="0.25">
      <c r="A718" s="68" t="str">
        <f>IF(zgłoszenia[[#This Row],[ID]]&gt;0,zgłoszenia[[#This Row],[Lp.]]&amp;" "&amp;zgłoszenia[[#This Row],[ID]]&amp;"
"&amp;zgłoszenia[[#This Row],[Nr kance- laryjny]]&amp;"/P/15","---")</f>
        <v>715 AP
12206/P/15</v>
      </c>
      <c r="B71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- wiata 
gm. Mielno; ob.Mielno; dz. Nr 37/1</v>
      </c>
      <c r="C718" s="44" t="str">
        <f>IF(zgłoszenia[[#This Row],[Rodzaj zgłoszenia]]&gt;0,zgłoszenia[[#This Row],[Rodzaj zgłoszenia]]," ")</f>
        <v>tymczasowy obiekt - art. 29 ust. 1, pkt 12</v>
      </c>
      <c r="D718" s="64" t="e">
        <f>IF(#REF!&gt;0,#REF!&amp;";
"&amp;#REF!," ")</f>
        <v>#REF!</v>
      </c>
      <c r="E718" s="69" t="e">
        <f>IF(zgłoszenia[BOŚ Znak sprawy]&gt;0,zgłoszenia[BOŚ Znak sprawy]&amp;"
( "&amp;#REF!&amp;" "&amp;"dni )"," ")</f>
        <v>#REF!</v>
      </c>
      <c r="F718" s="82">
        <f>IF(zgłoszenia[[#This Row],[Data wpływu wniosku]]&gt;0,zgłoszenia[[#This Row],[Data wpływu wniosku]]," ")</f>
        <v>42543</v>
      </c>
      <c r="G718" s="60">
        <f>IF(zgłoszenia[[#This Row],[Data zakończenia sprawy]]&gt;0,zgłoszenia[[#This Row],[Data zakończenia sprawy]]," ")</f>
        <v>42548</v>
      </c>
      <c r="H718" s="61" t="str">
        <f>IF(zgłoszenia[[#This Row],[Sposób zakończenia]]&gt;0,zgłoszenia[[#This Row],[Sposób zakończenia]]," ")</f>
        <v>brak sprzeciwu - zgłoszenie skuteczne</v>
      </c>
      <c r="I718" s="77" t="e">
        <f>IF(#REF!&gt;0,#REF!,"---")</f>
        <v>#REF!</v>
      </c>
    </row>
    <row r="719" spans="1:9" ht="60" x14ac:dyDescent="0.25">
      <c r="A719" s="68" t="str">
        <f>IF(zgłoszenia[[#This Row],[ID]]&gt;0,zgłoszenia[[#This Row],[Lp.]]&amp;" "&amp;zgłoszenia[[#This Row],[ID]]&amp;"
"&amp;zgłoszenia[[#This Row],[Nr kance- laryjny]]&amp;"/P/15","---")</f>
        <v>716 EJ
12231/P/15</v>
      </c>
      <c r="B71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oraz przyłącze kan. Sanitarnej 
gm. Świeszyno; ob.Niekłonice; dz. Nr 78/61; 78/44; 78/29</v>
      </c>
      <c r="C719" s="44" t="str">
        <f>IF(zgłoszenia[[#This Row],[Rodzaj zgłoszenia]]&gt;0,zgłoszenia[[#This Row],[Rodzaj zgłoszenia]]," ")</f>
        <v>budowa obiektu - art. 29 ust. 1</v>
      </c>
      <c r="D719" s="64" t="e">
        <f>IF(#REF!&gt;0,#REF!&amp;";
"&amp;#REF!," ")</f>
        <v>#REF!</v>
      </c>
      <c r="E719" s="69" t="e">
        <f>IF(zgłoszenia[BOŚ Znak sprawy]&gt;0,zgłoszenia[BOŚ Znak sprawy]&amp;"
( "&amp;#REF!&amp;" "&amp;"dni )"," ")</f>
        <v>#REF!</v>
      </c>
      <c r="F719" s="82">
        <f>IF(zgłoszenia[[#This Row],[Data wpływu wniosku]]&gt;0,zgłoszenia[[#This Row],[Data wpływu wniosku]]," ")</f>
        <v>42543</v>
      </c>
      <c r="G719" s="60">
        <f>IF(zgłoszenia[[#This Row],[Data zakończenia sprawy]]&gt;0,zgłoszenia[[#This Row],[Data zakończenia sprawy]]," ")</f>
        <v>42564</v>
      </c>
      <c r="H719" s="61" t="str">
        <f>IF(zgłoszenia[[#This Row],[Sposób zakończenia]]&gt;0,zgłoszenia[[#This Row],[Sposób zakończenia]]," ")</f>
        <v>brak sprzeciwu - zgłoszenie skuteczne</v>
      </c>
      <c r="I719" s="77" t="e">
        <f>IF(#REF!&gt;0,#REF!,"---")</f>
        <v>#REF!</v>
      </c>
    </row>
    <row r="720" spans="1:9" ht="45" x14ac:dyDescent="0.25">
      <c r="A720" s="68" t="str">
        <f>IF(zgłoszenia[[#This Row],[ID]]&gt;0,zgłoszenia[[#This Row],[Lp.]]&amp;" "&amp;zgłoszenia[[#This Row],[ID]]&amp;"
"&amp;zgłoszenia[[#This Row],[Nr kance- laryjny]]&amp;"/P/15","---")</f>
        <v>717 AŁ
12177/P/15</v>
      </c>
      <c r="B72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
gm. Świeszyno; ob.Giezkowo; dz. Nr 8/8; 55; 9/1; 9/11; 9/17; 9/18</v>
      </c>
      <c r="C720" s="44" t="str">
        <f>IF(zgłoszenia[[#This Row],[Rodzaj zgłoszenia]]&gt;0,zgłoszenia[[#This Row],[Rodzaj zgłoszenia]]," ")</f>
        <v>budowa obiektu - art. 29 ust. 1</v>
      </c>
      <c r="D720" s="64" t="e">
        <f>IF(#REF!&gt;0,#REF!&amp;";
"&amp;#REF!," ")</f>
        <v>#REF!</v>
      </c>
      <c r="E720" s="69" t="e">
        <f>IF(zgłoszenia[BOŚ Znak sprawy]&gt;0,zgłoszenia[BOŚ Znak sprawy]&amp;"
( "&amp;#REF!&amp;" "&amp;"dni )"," ")</f>
        <v>#REF!</v>
      </c>
      <c r="F720" s="82">
        <f>IF(zgłoszenia[[#This Row],[Data wpływu wniosku]]&gt;0,zgłoszenia[[#This Row],[Data wpływu wniosku]]," ")</f>
        <v>42543</v>
      </c>
      <c r="G720" s="60">
        <f>IF(zgłoszenia[[#This Row],[Data zakończenia sprawy]]&gt;0,zgłoszenia[[#This Row],[Data zakończenia sprawy]]," ")</f>
        <v>42558</v>
      </c>
      <c r="H720" s="61" t="str">
        <f>IF(zgłoszenia[[#This Row],[Sposób zakończenia]]&gt;0,zgłoszenia[[#This Row],[Sposób zakończenia]]," ")</f>
        <v>brak sprzeciwu - zgłoszenie skuteczne</v>
      </c>
      <c r="I720" s="77" t="e">
        <f>IF(#REF!&gt;0,#REF!,"---")</f>
        <v>#REF!</v>
      </c>
    </row>
    <row r="721" spans="1:9" ht="30" x14ac:dyDescent="0.25">
      <c r="A721" s="68" t="str">
        <f>IF(zgłoszenia[[#This Row],[ID]]&gt;0,zgłoszenia[[#This Row],[Lp.]]&amp;" "&amp;zgłoszenia[[#This Row],[ID]]&amp;"
"&amp;zgłoszenia[[#This Row],[Nr kance- laryjny]]&amp;"/P/15","---")</f>
        <v>718 WŚ
12261/P/15</v>
      </c>
      <c r="B72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garażu blaszanego 
gm. Manowo; ob.Wyszebórz; dz. Nr 239/53</v>
      </c>
      <c r="C721" s="44" t="str">
        <f>IF(zgłoszenia[[#This Row],[Rodzaj zgłoszenia]]&gt;0,zgłoszenia[[#This Row],[Rodzaj zgłoszenia]]," ")</f>
        <v>budowa obiektu - art. 29 ust. 1</v>
      </c>
      <c r="D721" s="64" t="e">
        <f>IF(#REF!&gt;0,#REF!&amp;";
"&amp;#REF!," ")</f>
        <v>#REF!</v>
      </c>
      <c r="E721" s="69" t="e">
        <f>IF(zgłoszenia[BOŚ Znak sprawy]&gt;0,zgłoszenia[BOŚ Znak sprawy]&amp;"
( "&amp;#REF!&amp;" "&amp;"dni )"," ")</f>
        <v>#REF!</v>
      </c>
      <c r="F721" s="82">
        <f>IF(zgłoszenia[[#This Row],[Data wpływu wniosku]]&gt;0,zgłoszenia[[#This Row],[Data wpływu wniosku]]," ")</f>
        <v>42544</v>
      </c>
      <c r="G721" s="60">
        <f>IF(zgłoszenia[[#This Row],[Data zakończenia sprawy]]&gt;0,zgłoszenia[[#This Row],[Data zakończenia sprawy]]," ")</f>
        <v>42569</v>
      </c>
      <c r="H721" s="61" t="str">
        <f>IF(zgłoszenia[[#This Row],[Sposób zakończenia]]&gt;0,zgłoszenia[[#This Row],[Sposób zakończenia]]," ")</f>
        <v>brak sprzeciwu - zgłoszenie skuteczne</v>
      </c>
      <c r="I721" s="77" t="e">
        <f>IF(#REF!&gt;0,#REF!,"---")</f>
        <v>#REF!</v>
      </c>
    </row>
    <row r="722" spans="1:9" ht="45" x14ac:dyDescent="0.25">
      <c r="A722" s="68" t="str">
        <f>IF(zgłoszenia[[#This Row],[ID]]&gt;0,zgłoszenia[[#This Row],[Lp.]]&amp;" "&amp;zgłoszenia[[#This Row],[ID]]&amp;"
"&amp;zgłoszenia[[#This Row],[Nr kance- laryjny]]&amp;"/P/15","---")</f>
        <v>719 ŁD
12313/P/15</v>
      </c>
      <c r="B72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- eternit 
gm. Biesiekierz; ob.Laski koszalińskie ; dz. Nr 58/27</v>
      </c>
      <c r="C722" s="44" t="str">
        <f>IF(zgłoszenia[[#This Row],[Rodzaj zgłoszenia]]&gt;0,zgłoszenia[[#This Row],[Rodzaj zgłoszenia]]," ")</f>
        <v>budowa obiektu - art. 29 ust. 1</v>
      </c>
      <c r="D722" s="64" t="e">
        <f>IF(#REF!&gt;0,#REF!&amp;";
"&amp;#REF!," ")</f>
        <v>#REF!</v>
      </c>
      <c r="E722" s="69" t="e">
        <f>IF(zgłoszenia[BOŚ Znak sprawy]&gt;0,zgłoszenia[BOŚ Znak sprawy]&amp;"
( "&amp;#REF!&amp;" "&amp;"dni )"," ")</f>
        <v>#REF!</v>
      </c>
      <c r="F722" s="82">
        <f>IF(zgłoszenia[[#This Row],[Data wpływu wniosku]]&gt;0,zgłoszenia[[#This Row],[Data wpływu wniosku]]," ")</f>
        <v>42544</v>
      </c>
      <c r="G722" s="60">
        <f>IF(zgłoszenia[[#This Row],[Data zakończenia sprawy]]&gt;0,zgłoszenia[[#This Row],[Data zakończenia sprawy]]," ")</f>
        <v>42571</v>
      </c>
      <c r="H722" s="61" t="str">
        <f>IF(zgłoszenia[[#This Row],[Sposób zakończenia]]&gt;0,zgłoszenia[[#This Row],[Sposób zakończenia]]," ")</f>
        <v>brak sprzeciwu - zgłoszenie skuteczne</v>
      </c>
      <c r="I722" s="77" t="e">
        <f>IF(#REF!&gt;0,#REF!,"---")</f>
        <v>#REF!</v>
      </c>
    </row>
    <row r="723" spans="1:9" ht="30" x14ac:dyDescent="0.25">
      <c r="A723" s="68" t="str">
        <f>IF(zgłoszenia[[#This Row],[ID]]&gt;0,zgłoszenia[[#This Row],[Lp.]]&amp;" "&amp;zgłoszenia[[#This Row],[ID]]&amp;"
"&amp;zgłoszenia[[#This Row],[Nr kance- laryjny]]&amp;"/P/15","---")</f>
        <v>720 AŁ
12182/P/15</v>
      </c>
      <c r="B72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jednorodzinnego 
gm. Świeszyno; ob.Konikowo; dz. Nr 536/3</v>
      </c>
      <c r="C723" s="44" t="str">
        <f>IF(zgłoszenia[[#This Row],[Rodzaj zgłoszenia]]&gt;0,zgłoszenia[[#This Row],[Rodzaj zgłoszenia]]," ")</f>
        <v>jednorodzinne art.29 ust.1 pkt 1a</v>
      </c>
      <c r="D723" s="64" t="e">
        <f>IF(#REF!&gt;0,#REF!&amp;";
"&amp;#REF!," ")</f>
        <v>#REF!</v>
      </c>
      <c r="E723" s="69" t="e">
        <f>IF(zgłoszenia[BOŚ Znak sprawy]&gt;0,zgłoszenia[BOŚ Znak sprawy]&amp;"
( "&amp;#REF!&amp;" "&amp;"dni )"," ")</f>
        <v>#REF!</v>
      </c>
      <c r="F723" s="82">
        <f>IF(zgłoszenia[[#This Row],[Data wpływu wniosku]]&gt;0,zgłoszenia[[#This Row],[Data wpływu wniosku]]," ")</f>
        <v>42543</v>
      </c>
      <c r="G723" s="60">
        <f>IF(zgłoszenia[[#This Row],[Data zakończenia sprawy]]&gt;0,zgłoszenia[[#This Row],[Data zakończenia sprawy]]," ")</f>
        <v>42578</v>
      </c>
      <c r="H723" s="61" t="str">
        <f>IF(zgłoszenia[[#This Row],[Sposób zakończenia]]&gt;0,zgłoszenia[[#This Row],[Sposób zakończenia]]," ")</f>
        <v>decyzja umorzenie</v>
      </c>
      <c r="I723" s="77" t="e">
        <f>IF(#REF!&gt;0,#REF!,"---")</f>
        <v>#REF!</v>
      </c>
    </row>
    <row r="724" spans="1:9" ht="30" x14ac:dyDescent="0.25">
      <c r="A724" s="68" t="str">
        <f>IF(zgłoszenia[[#This Row],[ID]]&gt;0,zgłoszenia[[#This Row],[Lp.]]&amp;" "&amp;zgłoszenia[[#This Row],[ID]]&amp;"
"&amp;zgłoszenia[[#This Row],[Nr kance- laryjny]]&amp;"/P/15","---")</f>
        <v>721 SR
12405/P/15</v>
      </c>
      <c r="B72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Manowo; ob.Wyszebórz ; dz. Nr 87/11</v>
      </c>
      <c r="C724" s="44" t="str">
        <f>IF(zgłoszenia[[#This Row],[Rodzaj zgłoszenia]]&gt;0,zgłoszenia[[#This Row],[Rodzaj zgłoszenia]]," ")</f>
        <v>jednorodzinne art.29 ust.1 pkt 1a</v>
      </c>
      <c r="D724" s="64" t="e">
        <f>IF(#REF!&gt;0,#REF!&amp;";
"&amp;#REF!," ")</f>
        <v>#REF!</v>
      </c>
      <c r="E724" s="69" t="e">
        <f>IF(zgłoszenia[BOŚ Znak sprawy]&gt;0,zgłoszenia[BOŚ Znak sprawy]&amp;"
( "&amp;#REF!&amp;" "&amp;"dni )"," ")</f>
        <v>#REF!</v>
      </c>
      <c r="F724" s="82">
        <f>IF(zgłoszenia[[#This Row],[Data wpływu wniosku]]&gt;0,zgłoszenia[[#This Row],[Data wpływu wniosku]]," ")</f>
        <v>42545</v>
      </c>
      <c r="G724" s="60">
        <f>IF(zgłoszenia[[#This Row],[Data zakończenia sprawy]]&gt;0,zgłoszenia[[#This Row],[Data zakończenia sprawy]]," ")</f>
        <v>42573</v>
      </c>
      <c r="H724" s="61" t="str">
        <f>IF(zgłoszenia[[#This Row],[Sposób zakończenia]]&gt;0,zgłoszenia[[#This Row],[Sposób zakończenia]]," ")</f>
        <v>brak sprzeciwu - zgłoszenie skuteczne</v>
      </c>
      <c r="I724" s="77" t="e">
        <f>IF(#REF!&gt;0,#REF!,"---")</f>
        <v>#REF!</v>
      </c>
    </row>
    <row r="725" spans="1:9" ht="45" x14ac:dyDescent="0.25">
      <c r="A725" s="68" t="str">
        <f>IF(zgłoszenia[[#This Row],[ID]]&gt;0,zgłoszenia[[#This Row],[Lp.]]&amp;" "&amp;zgłoszenia[[#This Row],[ID]]&amp;"
"&amp;zgłoszenia[[#This Row],[Nr kance- laryjny]]&amp;"/P/15","---")</f>
        <v>722 AŁ
12401/P/15</v>
      </c>
      <c r="B72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oraz gospodarczy 
gm. Mielno; ob.Chłopy; dz. Nr 81</v>
      </c>
      <c r="C725" s="44" t="str">
        <f>IF(zgłoszenia[[#This Row],[Rodzaj zgłoszenia]]&gt;0,zgłoszenia[[#This Row],[Rodzaj zgłoszenia]]," ")</f>
        <v>jednorodzinne art.29 ust.1 pkt 1a</v>
      </c>
      <c r="D725" s="64" t="e">
        <f>IF(#REF!&gt;0,#REF!&amp;";
"&amp;#REF!," ")</f>
        <v>#REF!</v>
      </c>
      <c r="E725" s="69" t="e">
        <f>IF(zgłoszenia[BOŚ Znak sprawy]&gt;0,zgłoszenia[BOŚ Znak sprawy]&amp;"
( "&amp;#REF!&amp;" "&amp;"dni )"," ")</f>
        <v>#REF!</v>
      </c>
      <c r="F725" s="82">
        <f>IF(zgłoszenia[[#This Row],[Data wpływu wniosku]]&gt;0,zgłoszenia[[#This Row],[Data wpływu wniosku]]," ")</f>
        <v>42545</v>
      </c>
      <c r="G725" s="60">
        <f>IF(zgłoszenia[[#This Row],[Data zakończenia sprawy]]&gt;0,zgłoszenia[[#This Row],[Data zakończenia sprawy]]," ")</f>
        <v>42576</v>
      </c>
      <c r="H725" s="61" t="str">
        <f>IF(zgłoszenia[[#This Row],[Sposób zakończenia]]&gt;0,zgłoszenia[[#This Row],[Sposób zakończenia]]," ")</f>
        <v>brak sprzeciwu - zgłoszenie skuteczne</v>
      </c>
      <c r="I725" s="77" t="e">
        <f>IF(#REF!&gt;0,#REF!,"---")</f>
        <v>#REF!</v>
      </c>
    </row>
    <row r="726" spans="1:9" ht="30" x14ac:dyDescent="0.25">
      <c r="A726" s="68" t="str">
        <f>IF(zgłoszenia[[#This Row],[ID]]&gt;0,zgłoszenia[[#This Row],[Lp.]]&amp;" "&amp;zgłoszenia[[#This Row],[ID]]&amp;"
"&amp;zgłoszenia[[#This Row],[Nr kance- laryjny]]&amp;"/P/15","---")</f>
        <v>723 AŁ
12402/P/15</v>
      </c>
      <c r="B72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392/30</v>
      </c>
      <c r="C726" s="44" t="str">
        <f>IF(zgłoszenia[[#This Row],[Rodzaj zgłoszenia]]&gt;0,zgłoszenia[[#This Row],[Rodzaj zgłoszenia]]," ")</f>
        <v>jednorodzinne art.29 ust.1 pkt 1a</v>
      </c>
      <c r="D726" s="64" t="e">
        <f>IF(#REF!&gt;0,#REF!&amp;";
"&amp;#REF!," ")</f>
        <v>#REF!</v>
      </c>
      <c r="E726" s="69" t="e">
        <f>IF(zgłoszenia[BOŚ Znak sprawy]&gt;0,zgłoszenia[BOŚ Znak sprawy]&amp;"
( "&amp;#REF!&amp;" "&amp;"dni )"," ")</f>
        <v>#REF!</v>
      </c>
      <c r="F726" s="82">
        <f>IF(zgłoszenia[[#This Row],[Data wpływu wniosku]]&gt;0,zgłoszenia[[#This Row],[Data wpływu wniosku]]," ")</f>
        <v>42545</v>
      </c>
      <c r="G726" s="60">
        <f>IF(zgłoszenia[[#This Row],[Data zakończenia sprawy]]&gt;0,zgłoszenia[[#This Row],[Data zakończenia sprawy]]," ")</f>
        <v>42576</v>
      </c>
      <c r="H726" s="61" t="str">
        <f>IF(zgłoszenia[[#This Row],[Sposób zakończenia]]&gt;0,zgłoszenia[[#This Row],[Sposób zakończenia]]," ")</f>
        <v>brak sprzeciwu - zgłoszenie skuteczne</v>
      </c>
      <c r="I726" s="77" t="e">
        <f>IF(#REF!&gt;0,#REF!,"---")</f>
        <v>#REF!</v>
      </c>
    </row>
    <row r="727" spans="1:9" ht="45" x14ac:dyDescent="0.25">
      <c r="A727" s="68" t="str">
        <f>IF(zgłoszenia[[#This Row],[ID]]&gt;0,zgłoszenia[[#This Row],[Lp.]]&amp;" "&amp;zgłoszenia[[#This Row],[ID]]&amp;"
"&amp;zgłoszenia[[#This Row],[Nr kance- laryjny]]&amp;"/P/15","---")</f>
        <v>724 AŁ
12398/P/15</v>
      </c>
      <c r="B72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polegająca na budowie instalacji oświetlenia drogi 
gm. Świeszyno; ob.Niedalino; dz. Nr 1/32</v>
      </c>
      <c r="C727" s="44" t="str">
        <f>IF(zgłoszenia[[#This Row],[Rodzaj zgłoszenia]]&gt;0,zgłoszenia[[#This Row],[Rodzaj zgłoszenia]]," ")</f>
        <v>roboty budowlane - art. 29 ust. 2</v>
      </c>
      <c r="D727" s="64" t="e">
        <f>IF(#REF!&gt;0,#REF!&amp;";
"&amp;#REF!," ")</f>
        <v>#REF!</v>
      </c>
      <c r="E727" s="69" t="e">
        <f>IF(zgłoszenia[BOŚ Znak sprawy]&gt;0,zgłoszenia[BOŚ Znak sprawy]&amp;"
( "&amp;#REF!&amp;" "&amp;"dni )"," ")</f>
        <v>#REF!</v>
      </c>
      <c r="F727" s="82">
        <f>IF(zgłoszenia[[#This Row],[Data wpływu wniosku]]&gt;0,zgłoszenia[[#This Row],[Data wpływu wniosku]]," ")</f>
        <v>42545</v>
      </c>
      <c r="G727" s="60">
        <f>IF(zgłoszenia[[#This Row],[Data zakończenia sprawy]]&gt;0,zgłoszenia[[#This Row],[Data zakończenia sprawy]]," ")</f>
        <v>42570</v>
      </c>
      <c r="H727" s="61" t="str">
        <f>IF(zgłoszenia[[#This Row],[Sposób zakończenia]]&gt;0,zgłoszenia[[#This Row],[Sposób zakończenia]]," ")</f>
        <v>brak sprzeciwu - zgłoszenie skuteczne</v>
      </c>
      <c r="I727" s="77" t="e">
        <f>IF(#REF!&gt;0,#REF!,"---")</f>
        <v>#REF!</v>
      </c>
    </row>
    <row r="728" spans="1:9" ht="30" x14ac:dyDescent="0.25">
      <c r="A728" s="68" t="str">
        <f>IF(zgłoszenia[[#This Row],[ID]]&gt;0,zgłoszenia[[#This Row],[Lp.]]&amp;" "&amp;zgłoszenia[[#This Row],[ID]]&amp;"
"&amp;zgłoszenia[[#This Row],[Nr kance- laryjny]]&amp;"/P/15","---")</f>
        <v>725 AA
12404/P/15</v>
      </c>
      <c r="B72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Będzino; ob.Kładno; dz. Nr 6/17</v>
      </c>
      <c r="C728" s="44" t="str">
        <f>IF(zgłoszenia[[#This Row],[Rodzaj zgłoszenia]]&gt;0,zgłoszenia[[#This Row],[Rodzaj zgłoszenia]]," ")</f>
        <v>jednorodzinne art.29 ust.1 pkt 1a</v>
      </c>
      <c r="D728" s="64" t="e">
        <f>IF(#REF!&gt;0,#REF!&amp;";
"&amp;#REF!," ")</f>
        <v>#REF!</v>
      </c>
      <c r="E728" s="69" t="e">
        <f>IF(zgłoszenia[BOŚ Znak sprawy]&gt;0,zgłoszenia[BOŚ Znak sprawy]&amp;"
( "&amp;#REF!&amp;" "&amp;"dni )"," ")</f>
        <v>#REF!</v>
      </c>
      <c r="F728" s="82">
        <f>IF(zgłoszenia[[#This Row],[Data wpływu wniosku]]&gt;0,zgłoszenia[[#This Row],[Data wpływu wniosku]]," ")</f>
        <v>42545</v>
      </c>
      <c r="G728" s="60">
        <f>IF(zgłoszenia[[#This Row],[Data zakończenia sprawy]]&gt;0,zgłoszenia[[#This Row],[Data zakończenia sprawy]]," ")</f>
        <v>42562</v>
      </c>
      <c r="H728" s="61" t="str">
        <f>IF(zgłoszenia[[#This Row],[Sposób zakończenia]]&gt;0,zgłoszenia[[#This Row],[Sposób zakończenia]]," ")</f>
        <v>brak sprzeciwu - zgłoszenie skuteczne</v>
      </c>
      <c r="I728" s="77" t="e">
        <f>IF(#REF!&gt;0,#REF!,"---")</f>
        <v>#REF!</v>
      </c>
    </row>
    <row r="729" spans="1:9" ht="30" x14ac:dyDescent="0.25">
      <c r="A729" s="68" t="str">
        <f>IF(zgłoszenia[[#This Row],[ID]]&gt;0,zgłoszenia[[#This Row],[Lp.]]&amp;" "&amp;zgłoszenia[[#This Row],[ID]]&amp;"
"&amp;zgłoszenia[[#This Row],[Nr kance- laryjny]]&amp;"/P/15","---")</f>
        <v>726 SR
12368/P/15</v>
      </c>
      <c r="B72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gospodarczo-letniskowy 
gm. Mielno; ob.Sarbinowo; dz. Nr 322/8</v>
      </c>
      <c r="C729" s="44" t="str">
        <f>IF(zgłoszenia[[#This Row],[Rodzaj zgłoszenia]]&gt;0,zgłoszenia[[#This Row],[Rodzaj zgłoszenia]]," ")</f>
        <v>budowa obiektu - art. 29 ust. 1</v>
      </c>
      <c r="D729" s="64" t="e">
        <f>IF(#REF!&gt;0,#REF!&amp;";
"&amp;#REF!," ")</f>
        <v>#REF!</v>
      </c>
      <c r="E729" s="69" t="e">
        <f>IF(zgłoszenia[BOŚ Znak sprawy]&gt;0,zgłoszenia[BOŚ Znak sprawy]&amp;"
( "&amp;#REF!&amp;" "&amp;"dni )"," ")</f>
        <v>#REF!</v>
      </c>
      <c r="F729" s="82">
        <f>IF(zgłoszenia[[#This Row],[Data wpływu wniosku]]&gt;0,zgłoszenia[[#This Row],[Data wpływu wniosku]]," ")</f>
        <v>42545</v>
      </c>
      <c r="G729" s="60">
        <f>IF(zgłoszenia[[#This Row],[Data zakończenia sprawy]]&gt;0,zgłoszenia[[#This Row],[Data zakończenia sprawy]]," ")</f>
        <v>42580</v>
      </c>
      <c r="H729" s="61" t="str">
        <f>IF(zgłoszenia[[#This Row],[Sposób zakończenia]]&gt;0,zgłoszenia[[#This Row],[Sposób zakończenia]]," ")</f>
        <v>decyzja sprzeciwu</v>
      </c>
      <c r="I729" s="77" t="e">
        <f>IF(#REF!&gt;0,#REF!,"---")</f>
        <v>#REF!</v>
      </c>
    </row>
    <row r="730" spans="1:9" ht="45" x14ac:dyDescent="0.25">
      <c r="A730" s="68" t="str">
        <f>IF(zgłoszenia[[#This Row],[ID]]&gt;0,zgłoszenia[[#This Row],[Lp.]]&amp;" "&amp;zgłoszenia[[#This Row],[ID]]&amp;"
"&amp;zgłoszenia[[#This Row],[Nr kance- laryjny]]&amp;"/P/15","---")</f>
        <v>727 SR
12366/P/15</v>
      </c>
      <c r="B73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miejsca postoju pojazdów w leśnictwie Rosnowo 
gm. Manowo; ob.Rosnowo; dz. Nr 215/3</v>
      </c>
      <c r="C730" s="44" t="str">
        <f>IF(zgłoszenia[[#This Row],[Rodzaj zgłoszenia]]&gt;0,zgłoszenia[[#This Row],[Rodzaj zgłoszenia]]," ")</f>
        <v>jednorodzinne art.29 ust.1 pkt 1a</v>
      </c>
      <c r="D730" s="64" t="e">
        <f>IF(#REF!&gt;0,#REF!&amp;";
"&amp;#REF!," ")</f>
        <v>#REF!</v>
      </c>
      <c r="E730" s="69" t="e">
        <f>IF(zgłoszenia[BOŚ Znak sprawy]&gt;0,zgłoszenia[BOŚ Znak sprawy]&amp;"
( "&amp;#REF!&amp;" "&amp;"dni )"," ")</f>
        <v>#REF!</v>
      </c>
      <c r="F730" s="82">
        <f>IF(zgłoszenia[[#This Row],[Data wpływu wniosku]]&gt;0,zgłoszenia[[#This Row],[Data wpływu wniosku]]," ")</f>
        <v>42545</v>
      </c>
      <c r="G730" s="60">
        <f>IF(zgłoszenia[[#This Row],[Data zakończenia sprawy]]&gt;0,zgłoszenia[[#This Row],[Data zakończenia sprawy]]," ")</f>
        <v>42570</v>
      </c>
      <c r="H730" s="61" t="str">
        <f>IF(zgłoszenia[[#This Row],[Sposób zakończenia]]&gt;0,zgłoszenia[[#This Row],[Sposób zakończenia]]," ")</f>
        <v>brak sprzeciwu - zgłoszenie skuteczne</v>
      </c>
      <c r="I730" s="77" t="e">
        <f>IF(#REF!&gt;0,#REF!,"---")</f>
        <v>#REF!</v>
      </c>
    </row>
    <row r="731" spans="1:9" ht="45" x14ac:dyDescent="0.25">
      <c r="A731" s="68" t="str">
        <f>IF(zgłoszenia[[#This Row],[ID]]&gt;0,zgłoszenia[[#This Row],[Lp.]]&amp;" "&amp;zgłoszenia[[#This Row],[ID]]&amp;"
"&amp;zgłoszenia[[#This Row],[Nr kance- laryjny]]&amp;"/P/15","---")</f>
        <v>728 SR
12363/P/15</v>
      </c>
      <c r="B73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poszycia dachowego na bud. gosp.  - eternit 
gm. Manowo; ob.Wyszewo; dz. Nr 171/6</v>
      </c>
      <c r="C731" s="44" t="str">
        <f>IF(zgłoszenia[[#This Row],[Rodzaj zgłoszenia]]&gt;0,zgłoszenia[[#This Row],[Rodzaj zgłoszenia]]," ")</f>
        <v>roboty budowlane - art. 29 ust. 2</v>
      </c>
      <c r="D731" s="64" t="e">
        <f>IF(#REF!&gt;0,#REF!&amp;";
"&amp;#REF!," ")</f>
        <v>#REF!</v>
      </c>
      <c r="E731" s="69" t="e">
        <f>IF(zgłoszenia[BOŚ Znak sprawy]&gt;0,zgłoszenia[BOŚ Znak sprawy]&amp;"
( "&amp;#REF!&amp;" "&amp;"dni )"," ")</f>
        <v>#REF!</v>
      </c>
      <c r="F731" s="82">
        <f>IF(zgłoszenia[[#This Row],[Data wpływu wniosku]]&gt;0,zgłoszenia[[#This Row],[Data wpływu wniosku]]," ")</f>
        <v>42545</v>
      </c>
      <c r="G731" s="60">
        <f>IF(zgłoszenia[[#This Row],[Data zakończenia sprawy]]&gt;0,zgłoszenia[[#This Row],[Data zakończenia sprawy]]," ")</f>
        <v>42552</v>
      </c>
      <c r="H731" s="61" t="str">
        <f>IF(zgłoszenia[[#This Row],[Sposób zakończenia]]&gt;0,zgłoszenia[[#This Row],[Sposób zakończenia]]," ")</f>
        <v>brak sprzeciwu - zgłoszenie skuteczne</v>
      </c>
      <c r="I731" s="77" t="e">
        <f>IF(#REF!&gt;0,#REF!,"---")</f>
        <v>#REF!</v>
      </c>
    </row>
    <row r="732" spans="1:9" ht="45" x14ac:dyDescent="0.25">
      <c r="A732" s="68" t="str">
        <f>IF(zgłoszenia[[#This Row],[ID]]&gt;0,zgłoszenia[[#This Row],[Lp.]]&amp;" "&amp;zgłoszenia[[#This Row],[ID]]&amp;"
"&amp;zgłoszenia[[#This Row],[Nr kance- laryjny]]&amp;"/P/15","---")</f>
        <v>729 AŁ
12385/P/15</v>
      </c>
      <c r="B73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dobudowa ganku 
gm. Świeszyno; ob.Zegrze Pomorskie ; dz. Nr 120/7</v>
      </c>
      <c r="C732" s="44" t="str">
        <f>IF(zgłoszenia[[#This Row],[Rodzaj zgłoszenia]]&gt;0,zgłoszenia[[#This Row],[Rodzaj zgłoszenia]]," ")</f>
        <v>budowa obiektu - art. 29 ust. 1</v>
      </c>
      <c r="D732" s="64" t="e">
        <f>IF(#REF!&gt;0,#REF!&amp;";
"&amp;#REF!," ")</f>
        <v>#REF!</v>
      </c>
      <c r="E732" s="69" t="e">
        <f>IF(zgłoszenia[BOŚ Znak sprawy]&gt;0,zgłoszenia[BOŚ Znak sprawy]&amp;"
( "&amp;#REF!&amp;" "&amp;"dni )"," ")</f>
        <v>#REF!</v>
      </c>
      <c r="F732" s="82">
        <f>IF(zgłoszenia[[#This Row],[Data wpływu wniosku]]&gt;0,zgłoszenia[[#This Row],[Data wpływu wniosku]]," ")</f>
        <v>42545</v>
      </c>
      <c r="G732" s="60">
        <f>IF(zgłoszenia[[#This Row],[Data zakończenia sprawy]]&gt;0,zgłoszenia[[#This Row],[Data zakończenia sprawy]]," ")</f>
        <v>42570</v>
      </c>
      <c r="H732" s="61" t="str">
        <f>IF(zgłoszenia[[#This Row],[Sposób zakończenia]]&gt;0,zgłoszenia[[#This Row],[Sposób zakończenia]]," ")</f>
        <v>brak sprzeciwu - zgłoszenie skuteczne</v>
      </c>
      <c r="I732" s="77" t="e">
        <f>IF(#REF!&gt;0,#REF!,"---")</f>
        <v>#REF!</v>
      </c>
    </row>
    <row r="733" spans="1:9" ht="45" x14ac:dyDescent="0.25">
      <c r="A733" s="68" t="str">
        <f>IF(zgłoszenia[[#This Row],[ID]]&gt;0,zgłoszenia[[#This Row],[Lp.]]&amp;" "&amp;zgłoszenia[[#This Row],[ID]]&amp;"
"&amp;zgłoszenia[[#This Row],[Nr kance- laryjny]]&amp;"/P/15","---")</f>
        <v>730 SR
12116/P/15</v>
      </c>
      <c r="B73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ogródek gastronomiczny wraz z zadaszeniem 
gm. Mielno; ob.Mielno; dz. Nr 42/44</v>
      </c>
      <c r="C733" s="44" t="str">
        <f>IF(zgłoszenia[[#This Row],[Rodzaj zgłoszenia]]&gt;0,zgłoszenia[[#This Row],[Rodzaj zgłoszenia]]," ")</f>
        <v>tymczasowy obiekt - art. 29 ust. 1, pkt 12</v>
      </c>
      <c r="D733" s="64" t="e">
        <f>IF(#REF!&gt;0,#REF!&amp;";
"&amp;#REF!," ")</f>
        <v>#REF!</v>
      </c>
      <c r="E733" s="69" t="e">
        <f>IF(zgłoszenia[BOŚ Znak sprawy]&gt;0,zgłoszenia[BOŚ Znak sprawy]&amp;"
( "&amp;#REF!&amp;" "&amp;"dni )"," ")</f>
        <v>#REF!</v>
      </c>
      <c r="F733" s="82">
        <f>IF(zgłoszenia[[#This Row],[Data wpływu wniosku]]&gt;0,zgłoszenia[[#This Row],[Data wpływu wniosku]]," ")</f>
        <v>42542</v>
      </c>
      <c r="G733" s="60">
        <f>IF(zgłoszenia[[#This Row],[Data zakończenia sprawy]]&gt;0,zgłoszenia[[#This Row],[Data zakończenia sprawy]]," ")</f>
        <v>42545</v>
      </c>
      <c r="H733" s="61" t="str">
        <f>IF(zgłoszenia[[#This Row],[Sposób zakończenia]]&gt;0,zgłoszenia[[#This Row],[Sposób zakończenia]]," ")</f>
        <v>brak sprzeciwu - zgłoszenie skuteczne</v>
      </c>
      <c r="I733" s="77" t="e">
        <f>IF(#REF!&gt;0,#REF!,"---")</f>
        <v>#REF!</v>
      </c>
    </row>
    <row r="734" spans="1:9" ht="45" x14ac:dyDescent="0.25">
      <c r="A734" s="68" t="str">
        <f>IF(zgłoszenia[[#This Row],[ID]]&gt;0,zgłoszenia[[#This Row],[Lp.]]&amp;" "&amp;zgłoszenia[[#This Row],[ID]]&amp;"
"&amp;zgłoszenia[[#This Row],[Nr kance- laryjny]]&amp;"/P/15","---")</f>
        <v>731 WŚ
12510/P/15</v>
      </c>
      <c r="B73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- eternit 
gm. Manowo; ob.Manowo; dz. Nr 171/8</v>
      </c>
      <c r="C734" s="44" t="str">
        <f>IF(zgłoszenia[[#This Row],[Rodzaj zgłoszenia]]&gt;0,zgłoszenia[[#This Row],[Rodzaj zgłoszenia]]," ")</f>
        <v>roboty budowlane - art. 29 ust. 2</v>
      </c>
      <c r="D734" s="64" t="e">
        <f>IF(#REF!&gt;0,#REF!&amp;";
"&amp;#REF!," ")</f>
        <v>#REF!</v>
      </c>
      <c r="E734" s="69" t="e">
        <f>IF(zgłoszenia[BOŚ Znak sprawy]&gt;0,zgłoszenia[BOŚ Znak sprawy]&amp;"
( "&amp;#REF!&amp;" "&amp;"dni )"," ")</f>
        <v>#REF!</v>
      </c>
      <c r="F734" s="82">
        <f>IF(zgłoszenia[[#This Row],[Data wpływu wniosku]]&gt;0,zgłoszenia[[#This Row],[Data wpływu wniosku]]," ")</f>
        <v>42548</v>
      </c>
      <c r="G734" s="60">
        <f>IF(zgłoszenia[[#This Row],[Data zakończenia sprawy]]&gt;0,zgłoszenia[[#This Row],[Data zakończenia sprawy]]," ")</f>
        <v>42578</v>
      </c>
      <c r="H734" s="61" t="str">
        <f>IF(zgłoszenia[[#This Row],[Sposób zakończenia]]&gt;0,zgłoszenia[[#This Row],[Sposób zakończenia]]," ")</f>
        <v>brak sprzeciwu - zgłoszenie skuteczne</v>
      </c>
      <c r="I734" s="77" t="e">
        <f>IF(#REF!&gt;0,#REF!,"---")</f>
        <v>#REF!</v>
      </c>
    </row>
    <row r="735" spans="1:9" ht="45" x14ac:dyDescent="0.25">
      <c r="A735" s="68" t="str">
        <f>IF(zgłoszenia[[#This Row],[ID]]&gt;0,zgłoszenia[[#This Row],[Lp.]]&amp;" "&amp;zgłoszenia[[#This Row],[ID]]&amp;"
"&amp;zgłoszenia[[#This Row],[Nr kance- laryjny]]&amp;"/P/15","---")</f>
        <v>732 SR
12503/P/15</v>
      </c>
      <c r="B73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przyczepa gastronomiczna 
gm. Mielno; ob.Mielno; dz. Nr 42; 68</v>
      </c>
      <c r="C735" s="44" t="str">
        <f>IF(zgłoszenia[[#This Row],[Rodzaj zgłoszenia]]&gt;0,zgłoszenia[[#This Row],[Rodzaj zgłoszenia]]," ")</f>
        <v>tymczasowy obiekt - art. 29 ust. 1, pkt 12</v>
      </c>
      <c r="D735" s="64" t="e">
        <f>IF(#REF!&gt;0,#REF!&amp;";
"&amp;#REF!," ")</f>
        <v>#REF!</v>
      </c>
      <c r="E735" s="69" t="e">
        <f>IF(zgłoszenia[BOŚ Znak sprawy]&gt;0,zgłoszenia[BOŚ Znak sprawy]&amp;"
( "&amp;#REF!&amp;" "&amp;"dni )"," ")</f>
        <v>#REF!</v>
      </c>
      <c r="F735" s="82">
        <f>IF(zgłoszenia[[#This Row],[Data wpływu wniosku]]&gt;0,zgłoszenia[[#This Row],[Data wpływu wniosku]]," ")</f>
        <v>42548</v>
      </c>
      <c r="G735" s="60">
        <f>IF(zgłoszenia[[#This Row],[Data zakończenia sprawy]]&gt;0,zgłoszenia[[#This Row],[Data zakończenia sprawy]]," ")</f>
        <v>42556</v>
      </c>
      <c r="H735" s="61" t="str">
        <f>IF(zgłoszenia[[#This Row],[Sposób zakończenia]]&gt;0,zgłoszenia[[#This Row],[Sposób zakończenia]]," ")</f>
        <v>decyzja sprzeciwu</v>
      </c>
      <c r="I735" s="77" t="e">
        <f>IF(#REF!&gt;0,#REF!,"---")</f>
        <v>#REF!</v>
      </c>
    </row>
    <row r="736" spans="1:9" ht="45" x14ac:dyDescent="0.25">
      <c r="A736" s="68" t="str">
        <f>IF(zgłoszenia[[#This Row],[ID]]&gt;0,zgłoszenia[[#This Row],[Lp.]]&amp;" "&amp;zgłoszenia[[#This Row],[ID]]&amp;"
"&amp;zgłoszenia[[#This Row],[Nr kance- laryjny]]&amp;"/P/15","---")</f>
        <v>733 AŁ
12502/P/15</v>
      </c>
      <c r="B73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rekreacyjno - gospodarczy 
gm. Świeszyno; ob.Niedalino; dz. Nr 114/3</v>
      </c>
      <c r="C736" s="44" t="str">
        <f>IF(zgłoszenia[[#This Row],[Rodzaj zgłoszenia]]&gt;0,zgłoszenia[[#This Row],[Rodzaj zgłoszenia]]," ")</f>
        <v>budowa obiektu - art. 29 ust. 1</v>
      </c>
      <c r="D736" s="64" t="e">
        <f>IF(#REF!&gt;0,#REF!&amp;";
"&amp;#REF!," ")</f>
        <v>#REF!</v>
      </c>
      <c r="E736" s="69" t="e">
        <f>IF(zgłoszenia[BOŚ Znak sprawy]&gt;0,zgłoszenia[BOŚ Znak sprawy]&amp;"
( "&amp;#REF!&amp;" "&amp;"dni )"," ")</f>
        <v>#REF!</v>
      </c>
      <c r="F736" s="82">
        <f>IF(zgłoszenia[[#This Row],[Data wpływu wniosku]]&gt;0,zgłoszenia[[#This Row],[Data wpływu wniosku]]," ")</f>
        <v>42548</v>
      </c>
      <c r="G736" s="60">
        <f>IF(zgłoszenia[[#This Row],[Data zakończenia sprawy]]&gt;0,zgłoszenia[[#This Row],[Data zakończenia sprawy]]," ")</f>
        <v>42578</v>
      </c>
      <c r="H736" s="61" t="str">
        <f>IF(zgłoszenia[[#This Row],[Sposób zakończenia]]&gt;0,zgłoszenia[[#This Row],[Sposób zakończenia]]," ")</f>
        <v>brak sprzeciwu - zgłoszenie skuteczne</v>
      </c>
      <c r="I736" s="77" t="e">
        <f>IF(#REF!&gt;0,#REF!,"---")</f>
        <v>#REF!</v>
      </c>
    </row>
    <row r="737" spans="1:9" ht="30" x14ac:dyDescent="0.25">
      <c r="A737" s="68" t="str">
        <f>IF(zgłoszenia[[#This Row],[ID]]&gt;0,zgłoszenia[[#This Row],[Lp.]]&amp;" "&amp;zgłoszenia[[#This Row],[ID]]&amp;"
"&amp;zgłoszenia[[#This Row],[Nr kance- laryjny]]&amp;"/P/15","---")</f>
        <v>734 AA
12501/P/15</v>
      </c>
      <c r="B73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altana drewniana 
gm. Będzino; ob.Kładno; dz. Nr 102/31</v>
      </c>
      <c r="C737" s="44" t="str">
        <f>IF(zgłoszenia[[#This Row],[Rodzaj zgłoszenia]]&gt;0,zgłoszenia[[#This Row],[Rodzaj zgłoszenia]]," ")</f>
        <v>budowa obiektu - art. 29 ust. 1</v>
      </c>
      <c r="D737" s="64" t="e">
        <f>IF(#REF!&gt;0,#REF!&amp;";
"&amp;#REF!," ")</f>
        <v>#REF!</v>
      </c>
      <c r="E737" s="69" t="e">
        <f>IF(zgłoszenia[BOŚ Znak sprawy]&gt;0,zgłoszenia[BOŚ Znak sprawy]&amp;"
( "&amp;#REF!&amp;" "&amp;"dni )"," ")</f>
        <v>#REF!</v>
      </c>
      <c r="F737" s="82">
        <f>IF(zgłoszenia[[#This Row],[Data wpływu wniosku]]&gt;0,zgłoszenia[[#This Row],[Data wpływu wniosku]]," ")</f>
        <v>42548</v>
      </c>
      <c r="G737" s="60">
        <f>IF(zgłoszenia[[#This Row],[Data zakończenia sprawy]]&gt;0,zgłoszenia[[#This Row],[Data zakończenia sprawy]]," ")</f>
        <v>42556</v>
      </c>
      <c r="H737" s="61" t="str">
        <f>IF(zgłoszenia[[#This Row],[Sposób zakończenia]]&gt;0,zgłoszenia[[#This Row],[Sposób zakończenia]]," ")</f>
        <v>brak sprzeciwu - zgłoszenie skuteczne</v>
      </c>
      <c r="I737" s="77" t="e">
        <f>IF(#REF!&gt;0,#REF!,"---")</f>
        <v>#REF!</v>
      </c>
    </row>
    <row r="738" spans="1:9" ht="45" x14ac:dyDescent="0.25">
      <c r="A738" s="68" t="str">
        <f>IF(zgłoszenia[[#This Row],[ID]]&gt;0,zgłoszenia[[#This Row],[Lp.]]&amp;" "&amp;zgłoszenia[[#This Row],[ID]]&amp;"
"&amp;zgłoszenia[[#This Row],[Nr kance- laryjny]]&amp;"/P/15","---")</f>
        <v>735 WŚ
12500/P/15</v>
      </c>
      <c r="B73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zespół tymczasowych urządzeń rekreacyjnych  
gm. Mielno; ob.Mielno ; dz. Nr 42/68</v>
      </c>
      <c r="C738" s="44" t="str">
        <f>IF(zgłoszenia[[#This Row],[Rodzaj zgłoszenia]]&gt;0,zgłoszenia[[#This Row],[Rodzaj zgłoszenia]]," ")</f>
        <v>tymczasowy obiekt - art. 29 ust. 1, pkt 12</v>
      </c>
      <c r="D738" s="64" t="e">
        <f>IF(#REF!&gt;0,#REF!&amp;";
"&amp;#REF!," ")</f>
        <v>#REF!</v>
      </c>
      <c r="E738" s="69" t="e">
        <f>IF(zgłoszenia[BOŚ Znak sprawy]&gt;0,zgłoszenia[BOŚ Znak sprawy]&amp;"
( "&amp;#REF!&amp;" "&amp;"dni )"," ")</f>
        <v>#REF!</v>
      </c>
      <c r="F738" s="82">
        <f>IF(zgłoszenia[[#This Row],[Data wpływu wniosku]]&gt;0,zgłoszenia[[#This Row],[Data wpływu wniosku]]," ")</f>
        <v>42548</v>
      </c>
      <c r="G738" s="60">
        <f>IF(zgłoszenia[[#This Row],[Data zakończenia sprawy]]&gt;0,zgłoszenia[[#This Row],[Data zakończenia sprawy]]," ")</f>
        <v>42578</v>
      </c>
      <c r="H738" s="61" t="str">
        <f>IF(zgłoszenia[[#This Row],[Sposób zakończenia]]&gt;0,zgłoszenia[[#This Row],[Sposób zakończenia]]," ")</f>
        <v>brak sprzeciwu - zgłoszenie skuteczne</v>
      </c>
      <c r="I738" s="77" t="e">
        <f>IF(#REF!&gt;0,#REF!,"---")</f>
        <v>#REF!</v>
      </c>
    </row>
    <row r="739" spans="1:9" ht="30" x14ac:dyDescent="0.25">
      <c r="A739" s="68" t="str">
        <f>IF(zgłoszenia[[#This Row],[ID]]&gt;0,zgłoszenia[[#This Row],[Lp.]]&amp;" "&amp;zgłoszenia[[#This Row],[ID]]&amp;"
"&amp;zgłoszenia[[#This Row],[Nr kance- laryjny]]&amp;"/P/15","---")</f>
        <v>736 AA
12499/P/15</v>
      </c>
      <c r="B73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wykop na szambo betonowe 
gm. Sianów; ob.Wierciszewo; dz. Nr 237</v>
      </c>
      <c r="C739" s="44" t="str">
        <f>IF(zgłoszenia[[#This Row],[Rodzaj zgłoszenia]]&gt;0,zgłoszenia[[#This Row],[Rodzaj zgłoszenia]]," ")</f>
        <v>budowa obiektu - art. 29 ust. 1</v>
      </c>
      <c r="D739" s="64" t="e">
        <f>IF(#REF!&gt;0,#REF!&amp;";
"&amp;#REF!," ")</f>
        <v>#REF!</v>
      </c>
      <c r="E739" s="69" t="e">
        <f>IF(zgłoszenia[BOŚ Znak sprawy]&gt;0,zgłoszenia[BOŚ Znak sprawy]&amp;"
( "&amp;#REF!&amp;" "&amp;"dni )"," ")</f>
        <v>#REF!</v>
      </c>
      <c r="F739" s="82">
        <f>IF(zgłoszenia[[#This Row],[Data wpływu wniosku]]&gt;0,zgłoszenia[[#This Row],[Data wpływu wniosku]]," ")</f>
        <v>42548</v>
      </c>
      <c r="G739" s="60">
        <f>IF(zgłoszenia[[#This Row],[Data zakończenia sprawy]]&gt;0,zgłoszenia[[#This Row],[Data zakończenia sprawy]]," ")</f>
        <v>42593</v>
      </c>
      <c r="H739" s="61" t="str">
        <f>IF(zgłoszenia[[#This Row],[Sposób zakończenia]]&gt;0,zgłoszenia[[#This Row],[Sposób zakończenia]]," ")</f>
        <v>decyzja sprzeciwu</v>
      </c>
      <c r="I739" s="77" t="e">
        <f>IF(#REF!&gt;0,#REF!,"---")</f>
        <v>#REF!</v>
      </c>
    </row>
    <row r="740" spans="1:9" ht="45" x14ac:dyDescent="0.25">
      <c r="A740" s="68" t="str">
        <f>IF(zgłoszenia[[#This Row],[ID]]&gt;0,zgłoszenia[[#This Row],[Lp.]]&amp;" "&amp;zgłoszenia[[#This Row],[ID]]&amp;"
"&amp;zgłoszenia[[#This Row],[Nr kance- laryjny]]&amp;"/P/15","---")</f>
        <v>737 ŁD
12490/P/15</v>
      </c>
      <c r="B74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Biesiekierz; ob.Parnowo; dz. Nr 81/2</v>
      </c>
      <c r="C740" s="44" t="str">
        <f>IF(zgłoszenia[[#This Row],[Rodzaj zgłoszenia]]&gt;0,zgłoszenia[[#This Row],[Rodzaj zgłoszenia]]," ")</f>
        <v>roboty budowlane - art. 29 ust. 2</v>
      </c>
      <c r="D740" s="64" t="e">
        <f>IF(#REF!&gt;0,#REF!&amp;";
"&amp;#REF!," ")</f>
        <v>#REF!</v>
      </c>
      <c r="E740" s="69" t="e">
        <f>IF(zgłoszenia[BOŚ Znak sprawy]&gt;0,zgłoszenia[BOŚ Znak sprawy]&amp;"
( "&amp;#REF!&amp;" "&amp;"dni )"," ")</f>
        <v>#REF!</v>
      </c>
      <c r="F740" s="82">
        <f>IF(zgłoszenia[[#This Row],[Data wpływu wniosku]]&gt;0,zgłoszenia[[#This Row],[Data wpływu wniosku]]," ")</f>
        <v>42548</v>
      </c>
      <c r="G740" s="60">
        <f>IF(zgłoszenia[[#This Row],[Data zakończenia sprawy]]&gt;0,zgłoszenia[[#This Row],[Data zakończenia sprawy]]," ")</f>
        <v>42571</v>
      </c>
      <c r="H740" s="61" t="str">
        <f>IF(zgłoszenia[[#This Row],[Sposób zakończenia]]&gt;0,zgłoszenia[[#This Row],[Sposób zakończenia]]," ")</f>
        <v>brak sprzeciwu - zgłoszenie skuteczne</v>
      </c>
      <c r="I740" s="77" t="e">
        <f>IF(#REF!&gt;0,#REF!,"---")</f>
        <v>#REF!</v>
      </c>
    </row>
    <row r="741" spans="1:9" ht="45" x14ac:dyDescent="0.25">
      <c r="A741" s="68" t="str">
        <f>IF(zgłoszenia[[#This Row],[ID]]&gt;0,zgłoszenia[[#This Row],[Lp.]]&amp;" "&amp;zgłoszenia[[#This Row],[ID]]&amp;"
"&amp;zgłoszenia[[#This Row],[Nr kance- laryjny]]&amp;"/P/15","---")</f>
        <v>738 SR
12518/P/15</v>
      </c>
      <c r="B74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trzy przyczepy kempingowe typu holenderskiego 
gm. Mielno; ob.Chłopy; dz. Nr 138/4</v>
      </c>
      <c r="C741" s="44" t="str">
        <f>IF(zgłoszenia[[#This Row],[Rodzaj zgłoszenia]]&gt;0,zgłoszenia[[#This Row],[Rodzaj zgłoszenia]]," ")</f>
        <v>tymczasowy obiekt - art. 29 ust. 1, pkt 12</v>
      </c>
      <c r="D741" s="64" t="e">
        <f>IF(#REF!&gt;0,#REF!&amp;";
"&amp;#REF!," ")</f>
        <v>#REF!</v>
      </c>
      <c r="E741" s="69" t="e">
        <f>IF(zgłoszenia[BOŚ Znak sprawy]&gt;0,zgłoszenia[BOŚ Znak sprawy]&amp;"
( "&amp;#REF!&amp;" "&amp;"dni )"," ")</f>
        <v>#REF!</v>
      </c>
      <c r="F741" s="82">
        <f>IF(zgłoszenia[[#This Row],[Data wpływu wniosku]]&gt;0,zgłoszenia[[#This Row],[Data wpływu wniosku]]," ")</f>
        <v>42548</v>
      </c>
      <c r="G741" s="60">
        <f>IF(zgłoszenia[[#This Row],[Data zakończenia sprawy]]&gt;0,zgłoszenia[[#This Row],[Data zakończenia sprawy]]," ")</f>
        <v>42556</v>
      </c>
      <c r="H741" s="61" t="str">
        <f>IF(zgłoszenia[[#This Row],[Sposób zakończenia]]&gt;0,zgłoszenia[[#This Row],[Sposób zakończenia]]," ")</f>
        <v>decyzja sprzeciwu</v>
      </c>
      <c r="I741" s="77" t="e">
        <f>IF(#REF!&gt;0,#REF!,"---")</f>
        <v>#REF!</v>
      </c>
    </row>
    <row r="742" spans="1:9" ht="60" x14ac:dyDescent="0.25">
      <c r="A742" s="68" t="str">
        <f>IF(zgłoszenia[[#This Row],[ID]]&gt;0,zgłoszenia[[#This Row],[Lp.]]&amp;" "&amp;zgłoszenia[[#This Row],[ID]]&amp;"
"&amp;zgłoszenia[[#This Row],[Nr kance- laryjny]]&amp;"/P/15","---")</f>
        <v>739 AŁ
12517/P/15</v>
      </c>
      <c r="B74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termomodernizacja budynku mieszkalnedo wielorodzinnego 
gm. Bobolice; ob.Bobolice; dz. Nr 368; 367/4; 369; 367/5</v>
      </c>
      <c r="C742" s="44" t="str">
        <f>IF(zgłoszenia[[#This Row],[Rodzaj zgłoszenia]]&gt;0,zgłoszenia[[#This Row],[Rodzaj zgłoszenia]]," ")</f>
        <v>roboty budowlane - art. 29 ust. 2</v>
      </c>
      <c r="D742" s="64" t="e">
        <f>IF(#REF!&gt;0,#REF!&amp;";
"&amp;#REF!," ")</f>
        <v>#REF!</v>
      </c>
      <c r="E742" s="69" t="e">
        <f>IF(zgłoszenia[BOŚ Znak sprawy]&gt;0,zgłoszenia[BOŚ Znak sprawy]&amp;"
( "&amp;#REF!&amp;" "&amp;"dni )"," ")</f>
        <v>#REF!</v>
      </c>
      <c r="F742" s="82">
        <f>IF(zgłoszenia[[#This Row],[Data wpływu wniosku]]&gt;0,zgłoszenia[[#This Row],[Data wpływu wniosku]]," ")</f>
        <v>42548</v>
      </c>
      <c r="G742" s="60">
        <f>IF(zgłoszenia[[#This Row],[Data zakończenia sprawy]]&gt;0,zgłoszenia[[#This Row],[Data zakończenia sprawy]]," ")</f>
        <v>42636</v>
      </c>
      <c r="H742" s="61" t="str">
        <f>IF(zgłoszenia[[#This Row],[Sposób zakończenia]]&gt;0,zgłoszenia[[#This Row],[Sposób zakończenia]]," ")</f>
        <v>brak sprzeciwu - zgłoszenie skuteczne</v>
      </c>
      <c r="I742" s="77" t="e">
        <f>IF(#REF!&gt;0,#REF!,"---")</f>
        <v>#REF!</v>
      </c>
    </row>
    <row r="743" spans="1:9" ht="60" x14ac:dyDescent="0.25">
      <c r="A743" s="68" t="str">
        <f>IF(zgłoszenia[[#This Row],[ID]]&gt;0,zgłoszenia[[#This Row],[Lp.]]&amp;" "&amp;zgłoszenia[[#This Row],[ID]]&amp;"
"&amp;zgłoszenia[[#This Row],[Nr kance- laryjny]]&amp;"/P/15","---")</f>
        <v>740 EJ
12514/P/15</v>
      </c>
      <c r="B74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 xml:space="preserve">sieć wodociągowa - przyłącze do działek 
gm. Mielno; ob.Chłopy; dz. Nr 113; 115; 114/63; 114/48; 188; 114/64; 110/7; 110/9; 110/8 </v>
      </c>
      <c r="C743" s="44" t="str">
        <f>IF(zgłoszenia[[#This Row],[Rodzaj zgłoszenia]]&gt;0,zgłoszenia[[#This Row],[Rodzaj zgłoszenia]]," ")</f>
        <v>sieci art.29 ust.1 pkt 19a</v>
      </c>
      <c r="D743" s="64" t="e">
        <f>IF(#REF!&gt;0,#REF!&amp;";
"&amp;#REF!," ")</f>
        <v>#REF!</v>
      </c>
      <c r="E743" s="69" t="e">
        <f>IF(zgłoszenia[BOŚ Znak sprawy]&gt;0,zgłoszenia[BOŚ Znak sprawy]&amp;"
( "&amp;#REF!&amp;" "&amp;"dni )"," ")</f>
        <v>#REF!</v>
      </c>
      <c r="F743" s="82">
        <f>IF(zgłoszenia[[#This Row],[Data wpływu wniosku]]&gt;0,zgłoszenia[[#This Row],[Data wpływu wniosku]]," ")</f>
        <v>42548</v>
      </c>
      <c r="G743" s="60">
        <f>IF(zgłoszenia[[#This Row],[Data zakończenia sprawy]]&gt;0,zgłoszenia[[#This Row],[Data zakończenia sprawy]]," ")</f>
        <v>42578</v>
      </c>
      <c r="H743" s="61" t="str">
        <f>IF(zgłoszenia[[#This Row],[Sposób zakończenia]]&gt;0,zgłoszenia[[#This Row],[Sposób zakończenia]]," ")</f>
        <v>brak sprzeciwu - zgłoszenie skuteczne</v>
      </c>
      <c r="I743" s="77" t="e">
        <f>IF(#REF!&gt;0,#REF!,"---")</f>
        <v>#REF!</v>
      </c>
    </row>
    <row r="744" spans="1:9" ht="45" x14ac:dyDescent="0.25">
      <c r="A744" s="68" t="str">
        <f>IF(zgłoszenia[[#This Row],[ID]]&gt;0,zgłoszenia[[#This Row],[Lp.]]&amp;" "&amp;zgłoszenia[[#This Row],[ID]]&amp;"
"&amp;zgłoszenia[[#This Row],[Nr kance- laryjny]]&amp;"/P/15","---")</f>
        <v>741 AA
12525/P/15</v>
      </c>
      <c r="B74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wewn. Instalacji centralnego ogrzewania 
gm. Sianów; ob.Sianów; dz. Nr 519/11</v>
      </c>
      <c r="C744" s="44" t="str">
        <f>IF(zgłoszenia[[#This Row],[Rodzaj zgłoszenia]]&gt;0,zgłoszenia[[#This Row],[Rodzaj zgłoszenia]]," ")</f>
        <v>roboty budowlane - art. 29 ust. 2</v>
      </c>
      <c r="D744" s="64" t="e">
        <f>IF(#REF!&gt;0,#REF!&amp;";
"&amp;#REF!," ")</f>
        <v>#REF!</v>
      </c>
      <c r="E744" s="69" t="e">
        <f>IF(zgłoszenia[BOŚ Znak sprawy]&gt;0,zgłoszenia[BOŚ Znak sprawy]&amp;"
( "&amp;#REF!&amp;" "&amp;"dni )"," ")</f>
        <v>#REF!</v>
      </c>
      <c r="F744" s="82">
        <f>IF(zgłoszenia[[#This Row],[Data wpływu wniosku]]&gt;0,zgłoszenia[[#This Row],[Data wpływu wniosku]]," ")</f>
        <v>42549</v>
      </c>
      <c r="G744" s="60">
        <f>IF(zgłoszenia[[#This Row],[Data zakończenia sprawy]]&gt;0,zgłoszenia[[#This Row],[Data zakończenia sprawy]]," ")</f>
        <v>42578</v>
      </c>
      <c r="H744" s="61" t="str">
        <f>IF(zgłoszenia[[#This Row],[Sposób zakończenia]]&gt;0,zgłoszenia[[#This Row],[Sposób zakończenia]]," ")</f>
        <v>brak sprzeciwu - zgłoszenie skuteczne</v>
      </c>
      <c r="I744" s="77" t="e">
        <f>IF(#REF!&gt;0,#REF!,"---")</f>
        <v>#REF!</v>
      </c>
    </row>
    <row r="745" spans="1:9" ht="45" x14ac:dyDescent="0.25">
      <c r="A745" s="68" t="str">
        <f>IF(zgłoszenia[[#This Row],[ID]]&gt;0,zgłoszenia[[#This Row],[Lp.]]&amp;" "&amp;zgłoszenia[[#This Row],[ID]]&amp;"
"&amp;zgłoszenia[[#This Row],[Nr kance- laryjny]]&amp;"/P/15","---")</f>
        <v>742 EJ
12523/P/15</v>
      </c>
      <c r="B74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ob.Niekłonice; dz. Nr 111/13</v>
      </c>
      <c r="C745" s="44" t="str">
        <f>IF(zgłoszenia[[#This Row],[Rodzaj zgłoszenia]]&gt;0,zgłoszenia[[#This Row],[Rodzaj zgłoszenia]]," ")</f>
        <v>jednorodzinne art.29 ust.1 pkt 1a</v>
      </c>
      <c r="D745" s="64" t="e">
        <f>IF(#REF!&gt;0,#REF!&amp;";
"&amp;#REF!," ")</f>
        <v>#REF!</v>
      </c>
      <c r="E745" s="69" t="e">
        <f>IF(zgłoszenia[BOŚ Znak sprawy]&gt;0,zgłoszenia[BOŚ Znak sprawy]&amp;"
( "&amp;#REF!&amp;" "&amp;"dni )"," ")</f>
        <v>#REF!</v>
      </c>
      <c r="F745" s="82">
        <f>IF(zgłoszenia[[#This Row],[Data wpływu wniosku]]&gt;0,zgłoszenia[[#This Row],[Data wpływu wniosku]]," ")</f>
        <v>42548</v>
      </c>
      <c r="G745" s="60">
        <f>IF(zgłoszenia[[#This Row],[Data zakończenia sprawy]]&gt;0,zgłoszenia[[#This Row],[Data zakończenia sprawy]]," ")</f>
        <v>42578</v>
      </c>
      <c r="H745" s="61" t="str">
        <f>IF(zgłoszenia[[#This Row],[Sposób zakończenia]]&gt;0,zgłoszenia[[#This Row],[Sposób zakończenia]]," ")</f>
        <v>brak sprzeciwu - zgłoszenie skuteczne</v>
      </c>
      <c r="I745" s="77" t="e">
        <f>IF(#REF!&gt;0,#REF!,"---")</f>
        <v>#REF!</v>
      </c>
    </row>
    <row r="746" spans="1:9" ht="45" x14ac:dyDescent="0.25">
      <c r="A746" s="68" t="str">
        <f>IF(zgłoszenia[[#This Row],[ID]]&gt;0,zgłoszenia[[#This Row],[Lp.]]&amp;" "&amp;zgłoszenia[[#This Row],[ID]]&amp;"
"&amp;zgłoszenia[[#This Row],[Nr kance- laryjny]]&amp;"/P/15","---")</f>
        <v>743 EJ
12337/P/16/P/15</v>
      </c>
      <c r="B74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domek letniskowy  
gm. Mielno; ob.Mielno ; dz. Nr 938</v>
      </c>
      <c r="C746" s="44" t="str">
        <f>IF(zgłoszenia[[#This Row],[Rodzaj zgłoszenia]]&gt;0,zgłoszenia[[#This Row],[Rodzaj zgłoszenia]]," ")</f>
        <v>budowa obiektu - art. 29 ust. 1</v>
      </c>
      <c r="D746" s="64" t="e">
        <f>IF(#REF!&gt;0,#REF!&amp;";
"&amp;#REF!," ")</f>
        <v>#REF!</v>
      </c>
      <c r="E746" s="69" t="e">
        <f>IF(zgłoszenia[BOŚ Znak sprawy]&gt;0,zgłoszenia[BOŚ Znak sprawy]&amp;"
( "&amp;#REF!&amp;" "&amp;"dni )"," ")</f>
        <v>#REF!</v>
      </c>
      <c r="F746" s="82">
        <f>IF(zgłoszenia[[#This Row],[Data wpływu wniosku]]&gt;0,zgłoszenia[[#This Row],[Data wpływu wniosku]]," ")</f>
        <v>42545</v>
      </c>
      <c r="G746" s="60">
        <f>IF(zgłoszenia[[#This Row],[Data zakończenia sprawy]]&gt;0,zgłoszenia[[#This Row],[Data zakończenia sprawy]]," ")</f>
        <v>42559</v>
      </c>
      <c r="H746" s="61" t="str">
        <f>IF(zgłoszenia[[#This Row],[Sposób zakończenia]]&gt;0,zgłoszenia[[#This Row],[Sposób zakończenia]]," ")</f>
        <v>brak sprzeciwu - zgłoszenie skuteczne</v>
      </c>
      <c r="I746" s="77" t="e">
        <f>IF(#REF!&gt;0,#REF!,"---")</f>
        <v>#REF!</v>
      </c>
    </row>
    <row r="747" spans="1:9" ht="45" x14ac:dyDescent="0.25">
      <c r="A747" s="68" t="str">
        <f>IF(zgłoszenia[[#This Row],[ID]]&gt;0,zgłoszenia[[#This Row],[Lp.]]&amp;" "&amp;zgłoszenia[[#This Row],[ID]]&amp;"
"&amp;zgłoszenia[[#This Row],[Nr kance- laryjny]]&amp;"/P/15","---")</f>
        <v>744 AA
12575/P/15</v>
      </c>
      <c r="B74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inwentarsko - magazynowego 
gm. Sianów; ob.Skibno; dz. Nr 123</v>
      </c>
      <c r="C747" s="44" t="str">
        <f>IF(zgłoszenia[[#This Row],[Rodzaj zgłoszenia]]&gt;0,zgłoszenia[[#This Row],[Rodzaj zgłoszenia]]," ")</f>
        <v>rozbiórka obiektu - art. 31</v>
      </c>
      <c r="D747" s="64" t="e">
        <f>IF(#REF!&gt;0,#REF!&amp;";
"&amp;#REF!," ")</f>
        <v>#REF!</v>
      </c>
      <c r="E747" s="69" t="e">
        <f>IF(zgłoszenia[BOŚ Znak sprawy]&gt;0,zgłoszenia[BOŚ Znak sprawy]&amp;"
( "&amp;#REF!&amp;" "&amp;"dni )"," ")</f>
        <v>#REF!</v>
      </c>
      <c r="F747" s="82">
        <f>IF(zgłoszenia[[#This Row],[Data wpływu wniosku]]&gt;0,zgłoszenia[[#This Row],[Data wpływu wniosku]]," ")</f>
        <v>42549</v>
      </c>
      <c r="G747" s="60">
        <f>IF(zgłoszenia[[#This Row],[Data zakończenia sprawy]]&gt;0,zgłoszenia[[#This Row],[Data zakończenia sprawy]]," ")</f>
        <v>42559</v>
      </c>
      <c r="H747" s="61" t="str">
        <f>IF(zgłoszenia[[#This Row],[Sposób zakończenia]]&gt;0,zgłoszenia[[#This Row],[Sposób zakończenia]]," ")</f>
        <v>brak sprzeciwu - zgłoszenie skuteczne</v>
      </c>
      <c r="I747" s="77" t="e">
        <f>IF(#REF!&gt;0,#REF!,"---")</f>
        <v>#REF!</v>
      </c>
    </row>
    <row r="748" spans="1:9" ht="60" x14ac:dyDescent="0.25">
      <c r="A748" s="68" t="str">
        <f>IF(zgłoszenia[[#This Row],[ID]]&gt;0,zgłoszenia[[#This Row],[Lp.]]&amp;" "&amp;zgłoszenia[[#This Row],[ID]]&amp;"
"&amp;zgłoszenia[[#This Row],[Nr kance- laryjny]]&amp;"/P/15","---")</f>
        <v>745 AA
12605/P/15</v>
      </c>
      <c r="B74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lokalnej oczyszczalni ściekówwraz z infrastrukturą towarzyszącą 
gm. Bobolice; ob.Chmielno; dz. Nr 344/45; 344/43; 344/44</v>
      </c>
      <c r="C748" s="44" t="str">
        <f>IF(zgłoszenia[[#This Row],[Rodzaj zgłoszenia]]&gt;0,zgłoszenia[[#This Row],[Rodzaj zgłoszenia]]," ")</f>
        <v>budowa obiektu - art. 29 ust. 1</v>
      </c>
      <c r="D748" s="64" t="e">
        <f>IF(#REF!&gt;0,#REF!&amp;";
"&amp;#REF!," ")</f>
        <v>#REF!</v>
      </c>
      <c r="E748" s="69" t="e">
        <f>IF(zgłoszenia[BOŚ Znak sprawy]&gt;0,zgłoszenia[BOŚ Znak sprawy]&amp;"
( "&amp;#REF!&amp;" "&amp;"dni )"," ")</f>
        <v>#REF!</v>
      </c>
      <c r="F748" s="82">
        <f>IF(zgłoszenia[[#This Row],[Data wpływu wniosku]]&gt;0,zgłoszenia[[#This Row],[Data wpływu wniosku]]," ")</f>
        <v>42549</v>
      </c>
      <c r="G748" s="60" t="str">
        <f>IF(zgłoszenia[[#This Row],[Data zakończenia sprawy]]&gt;0,zgłoszenia[[#This Row],[Data zakończenia sprawy]]," ")</f>
        <v xml:space="preserve"> </v>
      </c>
      <c r="H748" s="61" t="str">
        <f>IF(zgłoszenia[[#This Row],[Sposób zakończenia]]&gt;0,zgłoszenia[[#This Row],[Sposób zakończenia]]," ")</f>
        <v xml:space="preserve"> </v>
      </c>
      <c r="I748" s="77" t="e">
        <f>IF(#REF!&gt;0,#REF!,"---")</f>
        <v>#REF!</v>
      </c>
    </row>
    <row r="749" spans="1:9" ht="30" x14ac:dyDescent="0.25">
      <c r="A749" s="68" t="str">
        <f>IF(zgłoszenia[[#This Row],[ID]]&gt;0,zgłoszenia[[#This Row],[Lp.]]&amp;" "&amp;zgłoszenia[[#This Row],[ID]]&amp;"
"&amp;zgłoszenia[[#This Row],[Nr kance- laryjny]]&amp;"/P/15","---")</f>
        <v>746 EJ
12608/P/15</v>
      </c>
      <c r="B74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z drogi powiatowej 
gm. Mielno; ob.Sarbinowo; dz. Nr 59</v>
      </c>
      <c r="C749" s="44" t="str">
        <f>IF(zgłoszenia[[#This Row],[Rodzaj zgłoszenia]]&gt;0,zgłoszenia[[#This Row],[Rodzaj zgłoszenia]]," ")</f>
        <v>budowa obiektu - art. 29 ust. 1</v>
      </c>
      <c r="D749" s="64" t="e">
        <f>IF(#REF!&gt;0,#REF!&amp;";
"&amp;#REF!," ")</f>
        <v>#REF!</v>
      </c>
      <c r="E749" s="69" t="e">
        <f>IF(zgłoszenia[BOŚ Znak sprawy]&gt;0,zgłoszenia[BOŚ Znak sprawy]&amp;"
( "&amp;#REF!&amp;" "&amp;"dni )"," ")</f>
        <v>#REF!</v>
      </c>
      <c r="F749" s="82">
        <f>IF(zgłoszenia[[#This Row],[Data wpływu wniosku]]&gt;0,zgłoszenia[[#This Row],[Data wpływu wniosku]]," ")</f>
        <v>42549</v>
      </c>
      <c r="G749" s="60">
        <f>IF(zgłoszenia[[#This Row],[Data zakończenia sprawy]]&gt;0,zgłoszenia[[#This Row],[Data zakończenia sprawy]]," ")</f>
        <v>42571</v>
      </c>
      <c r="H749" s="61" t="str">
        <f>IF(zgłoszenia[[#This Row],[Sposób zakończenia]]&gt;0,zgłoszenia[[#This Row],[Sposób zakończenia]]," ")</f>
        <v>brak sprzeciwu - zgłoszenie skuteczne</v>
      </c>
      <c r="I749" s="77" t="e">
        <f>IF(#REF!&gt;0,#REF!,"---")</f>
        <v>#REF!</v>
      </c>
    </row>
    <row r="750" spans="1:9" ht="60" x14ac:dyDescent="0.25">
      <c r="A750" s="68" t="str">
        <f>IF(zgłoszenia[[#This Row],[ID]]&gt;0,zgłoszenia[[#This Row],[Lp.]]&amp;" "&amp;zgłoszenia[[#This Row],[ID]]&amp;"
"&amp;zgłoszenia[[#This Row],[Nr kance- laryjny]]&amp;"/P/15","---")</f>
        <v>747 AA
12573/P/15</v>
      </c>
      <c r="B75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stolarki okienne na parterze budynku "A" Urzędu Miejskiego w Polanowie 
gm. Polanów; ob.Polanów; dz. Nr 184</v>
      </c>
      <c r="C750" s="44" t="str">
        <f>IF(zgłoszenia[[#This Row],[Rodzaj zgłoszenia]]&gt;0,zgłoszenia[[#This Row],[Rodzaj zgłoszenia]]," ")</f>
        <v>roboty budowlane - art. 29 ust. 2</v>
      </c>
      <c r="D750" s="64" t="e">
        <f>IF(#REF!&gt;0,#REF!&amp;";
"&amp;#REF!," ")</f>
        <v>#REF!</v>
      </c>
      <c r="E750" s="69" t="e">
        <f>IF(zgłoszenia[BOŚ Znak sprawy]&gt;0,zgłoszenia[BOŚ Znak sprawy]&amp;"
( "&amp;#REF!&amp;" "&amp;"dni )"," ")</f>
        <v>#REF!</v>
      </c>
      <c r="F750" s="82">
        <f>IF(zgłoszenia[[#This Row],[Data wpływu wniosku]]&gt;0,zgłoszenia[[#This Row],[Data wpływu wniosku]]," ")</f>
        <v>42549</v>
      </c>
      <c r="G750" s="60">
        <f>IF(zgłoszenia[[#This Row],[Data zakończenia sprawy]]&gt;0,zgłoszenia[[#This Row],[Data zakończenia sprawy]]," ")</f>
        <v>42559</v>
      </c>
      <c r="H750" s="61" t="str">
        <f>IF(zgłoszenia[[#This Row],[Sposób zakończenia]]&gt;0,zgłoszenia[[#This Row],[Sposób zakończenia]]," ")</f>
        <v>brak sprzeciwu - zgłoszenie skuteczne</v>
      </c>
      <c r="I750" s="77" t="e">
        <f>IF(#REF!&gt;0,#REF!,"---")</f>
        <v>#REF!</v>
      </c>
    </row>
    <row r="751" spans="1:9" ht="45" x14ac:dyDescent="0.25">
      <c r="A751" s="68" t="str">
        <f>IF(zgłoszenia[[#This Row],[ID]]&gt;0,zgłoszenia[[#This Row],[Lp.]]&amp;" "&amp;zgłoszenia[[#This Row],[ID]]&amp;"
"&amp;zgłoszenia[[#This Row],[Nr kance- laryjny]]&amp;"/P/15","---")</f>
        <v>748 WŚ
12598/P/15</v>
      </c>
      <c r="B75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o 2 lokalach 
gm. Mielno; ob.Sarbinowo; dz. Nr 25/14</v>
      </c>
      <c r="C751" s="44" t="str">
        <f>IF(zgłoszenia[[#This Row],[Rodzaj zgłoszenia]]&gt;0,zgłoszenia[[#This Row],[Rodzaj zgłoszenia]]," ")</f>
        <v>jednorodzinne art.29 ust.1 pkt 1a</v>
      </c>
      <c r="D751" s="64" t="e">
        <f>IF(#REF!&gt;0,#REF!&amp;";
"&amp;#REF!," ")</f>
        <v>#REF!</v>
      </c>
      <c r="E751" s="69" t="e">
        <f>IF(zgłoszenia[BOŚ Znak sprawy]&gt;0,zgłoszenia[BOŚ Znak sprawy]&amp;"
( "&amp;#REF!&amp;" "&amp;"dni )"," ")</f>
        <v>#REF!</v>
      </c>
      <c r="F751" s="82">
        <f>IF(zgłoszenia[[#This Row],[Data wpływu wniosku]]&gt;0,zgłoszenia[[#This Row],[Data wpływu wniosku]]," ")</f>
        <v>42549</v>
      </c>
      <c r="G751" s="60" t="str">
        <f>IF(zgłoszenia[[#This Row],[Data zakończenia sprawy]]&gt;0,zgłoszenia[[#This Row],[Data zakończenia sprawy]]," ")</f>
        <v xml:space="preserve"> </v>
      </c>
      <c r="H751" s="61" t="str">
        <f>IF(zgłoszenia[[#This Row],[Sposób zakończenia]]&gt;0,zgłoszenia[[#This Row],[Sposób zakończenia]]," ")</f>
        <v xml:space="preserve"> </v>
      </c>
      <c r="I751" s="77" t="e">
        <f>IF(#REF!&gt;0,#REF!,"---")</f>
        <v>#REF!</v>
      </c>
    </row>
    <row r="752" spans="1:9" ht="45" x14ac:dyDescent="0.25">
      <c r="A752" s="68" t="str">
        <f>IF(zgłoszenia[[#This Row],[ID]]&gt;0,zgłoszenia[[#This Row],[Lp.]]&amp;" "&amp;zgłoszenia[[#This Row],[ID]]&amp;"
"&amp;zgłoszenia[[#This Row],[Nr kance- laryjny]]&amp;"/P/15","---")</f>
        <v>749 AA
12625/P/15</v>
      </c>
      <c r="B75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docieplenie ścianu frontowej i tylnej bud. Mieszkalnego wielorodzinnego.  
gm. Sianów; ob.Sianów; dz. Nr 464</v>
      </c>
      <c r="C752" s="44" t="str">
        <f>IF(zgłoszenia[[#This Row],[Rodzaj zgłoszenia]]&gt;0,zgłoszenia[[#This Row],[Rodzaj zgłoszenia]]," ")</f>
        <v>roboty budowlane - art. 29 ust. 2</v>
      </c>
      <c r="D752" s="64" t="e">
        <f>IF(#REF!&gt;0,#REF!&amp;";
"&amp;#REF!," ")</f>
        <v>#REF!</v>
      </c>
      <c r="E752" s="69" t="e">
        <f>IF(zgłoszenia[BOŚ Znak sprawy]&gt;0,zgłoszenia[BOŚ Znak sprawy]&amp;"
( "&amp;#REF!&amp;" "&amp;"dni )"," ")</f>
        <v>#REF!</v>
      </c>
      <c r="F752" s="82">
        <f>IF(zgłoszenia[[#This Row],[Data wpływu wniosku]]&gt;0,zgłoszenia[[#This Row],[Data wpływu wniosku]]," ")</f>
        <v>42550</v>
      </c>
      <c r="G752" s="60">
        <f>IF(zgłoszenia[[#This Row],[Data zakończenia sprawy]]&gt;0,zgłoszenia[[#This Row],[Data zakończenia sprawy]]," ")</f>
        <v>42559</v>
      </c>
      <c r="H752" s="61" t="str">
        <f>IF(zgłoszenia[[#This Row],[Sposób zakończenia]]&gt;0,zgłoszenia[[#This Row],[Sposób zakończenia]]," ")</f>
        <v xml:space="preserve"> </v>
      </c>
      <c r="I752" s="77" t="e">
        <f>IF(#REF!&gt;0,#REF!,"---")</f>
        <v>#REF!</v>
      </c>
    </row>
    <row r="753" spans="1:9" ht="30" x14ac:dyDescent="0.25">
      <c r="A753" s="68" t="str">
        <f>IF(zgłoszenia[[#This Row],[ID]]&gt;0,zgłoszenia[[#This Row],[Lp.]]&amp;" "&amp;zgłoszenia[[#This Row],[ID]]&amp;"
"&amp;zgłoszenia[[#This Row],[Nr kance- laryjny]]&amp;"/P/15","---")</f>
        <v>750 AŁ
12638/P/15</v>
      </c>
      <c r="B75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altanki ogrodowej 
gm. Świeszyno; ob.Włoki; dz. Nr 617/4</v>
      </c>
      <c r="C753" s="44" t="str">
        <f>IF(zgłoszenia[[#This Row],[Rodzaj zgłoszenia]]&gt;0,zgłoszenia[[#This Row],[Rodzaj zgłoszenia]]," ")</f>
        <v>budowa obiektu - art. 29 ust. 1</v>
      </c>
      <c r="D753" s="64" t="e">
        <f>IF(#REF!&gt;0,#REF!&amp;";
"&amp;#REF!," ")</f>
        <v>#REF!</v>
      </c>
      <c r="E753" s="69" t="e">
        <f>IF(zgłoszenia[BOŚ Znak sprawy]&gt;0,zgłoszenia[BOŚ Znak sprawy]&amp;"
( "&amp;#REF!&amp;" "&amp;"dni )"," ")</f>
        <v>#REF!</v>
      </c>
      <c r="F753" s="82">
        <f>IF(zgłoszenia[[#This Row],[Data wpływu wniosku]]&gt;0,zgłoszenia[[#This Row],[Data wpływu wniosku]]," ")</f>
        <v>42550</v>
      </c>
      <c r="G753" s="60">
        <f>IF(zgłoszenia[[#This Row],[Data zakończenia sprawy]]&gt;0,zgłoszenia[[#This Row],[Data zakończenia sprawy]]," ")</f>
        <v>42570</v>
      </c>
      <c r="H753" s="61" t="str">
        <f>IF(zgłoszenia[[#This Row],[Sposób zakończenia]]&gt;0,zgłoszenia[[#This Row],[Sposób zakończenia]]," ")</f>
        <v>brak sprzeciwu - zgłoszenie skuteczne</v>
      </c>
      <c r="I753" s="77" t="e">
        <f>IF(#REF!&gt;0,#REF!,"---")</f>
        <v>#REF!</v>
      </c>
    </row>
    <row r="754" spans="1:9" ht="30" x14ac:dyDescent="0.25">
      <c r="A754" s="68" t="str">
        <f>IF(zgłoszenia[[#This Row],[ID]]&gt;0,zgłoszenia[[#This Row],[Lp.]]&amp;" "&amp;zgłoszenia[[#This Row],[ID]]&amp;"
"&amp;zgłoszenia[[#This Row],[Nr kance- laryjny]]&amp;"/P/15","---")</f>
        <v>751 EJ
12642/P/15</v>
      </c>
      <c r="B75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ogrodzenia  
gm. Manowo; ob.Kretomino; dz. Nr 134/4</v>
      </c>
      <c r="C754" s="44" t="str">
        <f>IF(zgłoszenia[[#This Row],[Rodzaj zgłoszenia]]&gt;0,zgłoszenia[[#This Row],[Rodzaj zgłoszenia]]," ")</f>
        <v>budowa obiektu - art. 29 ust. 1</v>
      </c>
      <c r="D754" s="64" t="e">
        <f>IF(#REF!&gt;0,#REF!&amp;";
"&amp;#REF!," ")</f>
        <v>#REF!</v>
      </c>
      <c r="E754" s="69" t="e">
        <f>IF(zgłoszenia[BOŚ Znak sprawy]&gt;0,zgłoszenia[BOŚ Znak sprawy]&amp;"
( "&amp;#REF!&amp;" "&amp;"dni )"," ")</f>
        <v>#REF!</v>
      </c>
      <c r="F754" s="82">
        <f>IF(zgłoszenia[[#This Row],[Data wpływu wniosku]]&gt;0,zgłoszenia[[#This Row],[Data wpływu wniosku]]," ")</f>
        <v>42550</v>
      </c>
      <c r="G754" s="60">
        <f>IF(zgłoszenia[[#This Row],[Data zakończenia sprawy]]&gt;0,zgłoszenia[[#This Row],[Data zakończenia sprawy]]," ")</f>
        <v>42558</v>
      </c>
      <c r="H754" s="61" t="str">
        <f>IF(zgłoszenia[[#This Row],[Sposób zakończenia]]&gt;0,zgłoszenia[[#This Row],[Sposób zakończenia]]," ")</f>
        <v>brak sprzeciwu - zgłoszenie skuteczne</v>
      </c>
      <c r="I754" s="77" t="e">
        <f>IF(#REF!&gt;0,#REF!,"---")</f>
        <v>#REF!</v>
      </c>
    </row>
    <row r="755" spans="1:9" ht="45" x14ac:dyDescent="0.25">
      <c r="A755" s="68" t="str">
        <f>IF(zgłoszenia[[#This Row],[ID]]&gt;0,zgłoszenia[[#This Row],[Lp.]]&amp;" "&amp;zgłoszenia[[#This Row],[ID]]&amp;"
"&amp;zgłoszenia[[#This Row],[Nr kance- laryjny]]&amp;"/P/15","---")</f>
        <v>752 AŁ
12781/P/15</v>
      </c>
      <c r="B75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- kiosk handlowy 
gm. Mielno; ob.Gąski; dz. Nr 46/12</v>
      </c>
      <c r="C755" s="44" t="str">
        <f>IF(zgłoszenia[[#This Row],[Rodzaj zgłoszenia]]&gt;0,zgłoszenia[[#This Row],[Rodzaj zgłoszenia]]," ")</f>
        <v>tymczasowy obiekt - art. 29 ust. 1, pkt 12</v>
      </c>
      <c r="D755" s="64" t="e">
        <f>IF(#REF!&gt;0,#REF!&amp;";
"&amp;#REF!," ")</f>
        <v>#REF!</v>
      </c>
      <c r="E755" s="69" t="e">
        <f>IF(zgłoszenia[BOŚ Znak sprawy]&gt;0,zgłoszenia[BOŚ Znak sprawy]&amp;"
( "&amp;#REF!&amp;" "&amp;"dni )"," ")</f>
        <v>#REF!</v>
      </c>
      <c r="F755" s="82">
        <f>IF(zgłoszenia[[#This Row],[Data wpływu wniosku]]&gt;0,zgłoszenia[[#This Row],[Data wpływu wniosku]]," ")</f>
        <v>42551</v>
      </c>
      <c r="G755" s="60">
        <f>IF(zgłoszenia[[#This Row],[Data zakończenia sprawy]]&gt;0,zgłoszenia[[#This Row],[Data zakończenia sprawy]]," ")</f>
        <v>42557</v>
      </c>
      <c r="H755" s="61" t="str">
        <f>IF(zgłoszenia[[#This Row],[Sposób zakończenia]]&gt;0,zgłoszenia[[#This Row],[Sposób zakończenia]]," ")</f>
        <v>brak sprzeciwu - zgłoszenie skuteczne</v>
      </c>
      <c r="I755" s="77" t="e">
        <f>IF(#REF!&gt;0,#REF!,"---")</f>
        <v>#REF!</v>
      </c>
    </row>
    <row r="756" spans="1:9" ht="45" x14ac:dyDescent="0.25">
      <c r="A756" s="68" t="str">
        <f>IF(zgłoszenia[[#This Row],[ID]]&gt;0,zgłoszenia[[#This Row],[Lp.]]&amp;" "&amp;zgłoszenia[[#This Row],[ID]]&amp;"
"&amp;zgłoszenia[[#This Row],[Nr kance- laryjny]]&amp;"/P/15","---")</f>
        <v>753 WŚ
12597/P/15</v>
      </c>
      <c r="B75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wodociągowej 
gm. Manowo; ob.Manowo; dz. Nr 213/4; 221; 216/13</v>
      </c>
      <c r="C756" s="44" t="str">
        <f>IF(zgłoszenia[[#This Row],[Rodzaj zgłoszenia]]&gt;0,zgłoszenia[[#This Row],[Rodzaj zgłoszenia]]," ")</f>
        <v>sieci art.29 ust.1 pkt 19a</v>
      </c>
      <c r="D756" s="64" t="e">
        <f>IF(#REF!&gt;0,#REF!&amp;";
"&amp;#REF!," ")</f>
        <v>#REF!</v>
      </c>
      <c r="E756" s="69" t="e">
        <f>IF(zgłoszenia[BOŚ Znak sprawy]&gt;0,zgłoszenia[BOŚ Znak sprawy]&amp;"
( "&amp;#REF!&amp;" "&amp;"dni )"," ")</f>
        <v>#REF!</v>
      </c>
      <c r="F756" s="82">
        <f>IF(zgłoszenia[[#This Row],[Data wpływu wniosku]]&gt;0,zgłoszenia[[#This Row],[Data wpływu wniosku]]," ")</f>
        <v>42549</v>
      </c>
      <c r="G756" s="60" t="str">
        <f>IF(zgłoszenia[[#This Row],[Data zakończenia sprawy]]&gt;0,zgłoszenia[[#This Row],[Data zakończenia sprawy]]," ")</f>
        <v xml:space="preserve"> </v>
      </c>
      <c r="H756" s="61" t="str">
        <f>IF(zgłoszenia[[#This Row],[Sposób zakończenia]]&gt;0,zgłoszenia[[#This Row],[Sposób zakończenia]]," ")</f>
        <v xml:space="preserve"> </v>
      </c>
      <c r="I756" s="77" t="e">
        <f>IF(#REF!&gt;0,#REF!,"---")</f>
        <v>#REF!</v>
      </c>
    </row>
    <row r="757" spans="1:9" ht="45" x14ac:dyDescent="0.25">
      <c r="A757" s="68" t="str">
        <f>IF(zgłoszenia[[#This Row],[ID]]&gt;0,zgłoszenia[[#This Row],[Lp.]]&amp;" "&amp;zgłoszenia[[#This Row],[ID]]&amp;"
"&amp;zgłoszenia[[#This Row],[Nr kance- laryjny]]&amp;"/P/15","---")</f>
        <v>754 SR
12652/P/15</v>
      </c>
      <c r="B75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rekreacji indywidualnej i zbiornik bezodpływowy 
gm. Mielno; ob.Chłopy; dz. Nr 133/6</v>
      </c>
      <c r="C757" s="44" t="str">
        <f>IF(zgłoszenia[[#This Row],[Rodzaj zgłoszenia]]&gt;0,zgłoszenia[[#This Row],[Rodzaj zgłoszenia]]," ")</f>
        <v>budowa obiektu - art. 29 ust. 1</v>
      </c>
      <c r="D757" s="64" t="e">
        <f>IF(#REF!&gt;0,#REF!&amp;";
"&amp;#REF!," ")</f>
        <v>#REF!</v>
      </c>
      <c r="E757" s="69" t="e">
        <f>IF(zgłoszenia[BOŚ Znak sprawy]&gt;0,zgłoszenia[BOŚ Znak sprawy]&amp;"
( "&amp;#REF!&amp;" "&amp;"dni )"," ")</f>
        <v>#REF!</v>
      </c>
      <c r="F757" s="82">
        <f>IF(zgłoszenia[[#This Row],[Data wpływu wniosku]]&gt;0,zgłoszenia[[#This Row],[Data wpływu wniosku]]," ")</f>
        <v>42550</v>
      </c>
      <c r="G757" s="60">
        <f>IF(zgłoszenia[[#This Row],[Data zakończenia sprawy]]&gt;0,zgłoszenia[[#This Row],[Data zakończenia sprawy]]," ")</f>
        <v>42565</v>
      </c>
      <c r="H757" s="61" t="str">
        <f>IF(zgłoszenia[[#This Row],[Sposób zakończenia]]&gt;0,zgłoszenia[[#This Row],[Sposób zakończenia]]," ")</f>
        <v>brak sprzeciwu - zgłoszenie skuteczne</v>
      </c>
      <c r="I757" s="77" t="e">
        <f>IF(#REF!&gt;0,#REF!,"---")</f>
        <v>#REF!</v>
      </c>
    </row>
    <row r="758" spans="1:9" ht="45" x14ac:dyDescent="0.25">
      <c r="A758" s="68" t="str">
        <f>IF(zgłoszenia[[#This Row],[ID]]&gt;0,zgłoszenia[[#This Row],[Lp.]]&amp;" "&amp;zgłoszenia[[#This Row],[ID]]&amp;"
"&amp;zgłoszenia[[#This Row],[Nr kance- laryjny]]&amp;"/P/15","---")</f>
        <v>755 SR
12649/P/15</v>
      </c>
      <c r="B75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rekreacji indywidualnej i zbiornik bezodpływowy 
gm. Mielno; ob.Chłopy; dz. Nr 133/3</v>
      </c>
      <c r="C758" s="44" t="str">
        <f>IF(zgłoszenia[[#This Row],[Rodzaj zgłoszenia]]&gt;0,zgłoszenia[[#This Row],[Rodzaj zgłoszenia]]," ")</f>
        <v>budowa obiektu - art. 29 ust. 1</v>
      </c>
      <c r="D758" s="64" t="e">
        <f>IF(#REF!&gt;0,#REF!&amp;";
"&amp;#REF!," ")</f>
        <v>#REF!</v>
      </c>
      <c r="E758" s="69" t="e">
        <f>IF(zgłoszenia[BOŚ Znak sprawy]&gt;0,zgłoszenia[BOŚ Znak sprawy]&amp;"
( "&amp;#REF!&amp;" "&amp;"dni )"," ")</f>
        <v>#REF!</v>
      </c>
      <c r="F758" s="82">
        <f>IF(zgłoszenia[[#This Row],[Data wpływu wniosku]]&gt;0,zgłoszenia[[#This Row],[Data wpływu wniosku]]," ")</f>
        <v>42550</v>
      </c>
      <c r="G758" s="60">
        <f>IF(zgłoszenia[[#This Row],[Data zakończenia sprawy]]&gt;0,zgłoszenia[[#This Row],[Data zakończenia sprawy]]," ")</f>
        <v>42565</v>
      </c>
      <c r="H758" s="61" t="str">
        <f>IF(zgłoszenia[[#This Row],[Sposób zakończenia]]&gt;0,zgłoszenia[[#This Row],[Sposób zakończenia]]," ")</f>
        <v>brak sprzeciwu - zgłoszenie skuteczne</v>
      </c>
      <c r="I758" s="77" t="e">
        <f>IF(#REF!&gt;0,#REF!,"---")</f>
        <v>#REF!</v>
      </c>
    </row>
    <row r="759" spans="1:9" ht="30" x14ac:dyDescent="0.25">
      <c r="A759" s="68" t="str">
        <f>IF(zgłoszenia[[#This Row],[ID]]&gt;0,zgłoszenia[[#This Row],[Lp.]]&amp;" "&amp;zgłoszenia[[#This Row],[ID]]&amp;"
"&amp;zgłoszenia[[#This Row],[Nr kance- laryjny]]&amp;"/P/15","---")</f>
        <v>756 EJ
12755/P/15</v>
      </c>
      <c r="B75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 
gm. Manowo; ob.Wyszewo; dz. Nr 327/2</v>
      </c>
      <c r="C759" s="44" t="str">
        <f>IF(zgłoszenia[[#This Row],[Rodzaj zgłoszenia]]&gt;0,zgłoszenia[[#This Row],[Rodzaj zgłoszenia]]," ")</f>
        <v>budowa obiektu - art. 29 ust. 1</v>
      </c>
      <c r="D759" s="64" t="e">
        <f>IF(#REF!&gt;0,#REF!&amp;";
"&amp;#REF!," ")</f>
        <v>#REF!</v>
      </c>
      <c r="E759" s="69" t="e">
        <f>IF(zgłoszenia[BOŚ Znak sprawy]&gt;0,zgłoszenia[BOŚ Znak sprawy]&amp;"
( "&amp;#REF!&amp;" "&amp;"dni )"," ")</f>
        <v>#REF!</v>
      </c>
      <c r="F759" s="82">
        <f>IF(zgłoszenia[[#This Row],[Data wpływu wniosku]]&gt;0,zgłoszenia[[#This Row],[Data wpływu wniosku]]," ")</f>
        <v>42551</v>
      </c>
      <c r="G759" s="60">
        <f>IF(zgłoszenia[[#This Row],[Data zakończenia sprawy]]&gt;0,zgłoszenia[[#This Row],[Data zakończenia sprawy]]," ")</f>
        <v>42564</v>
      </c>
      <c r="H759" s="61" t="str">
        <f>IF(zgłoszenia[[#This Row],[Sposób zakończenia]]&gt;0,zgłoszenia[[#This Row],[Sposób zakończenia]]," ")</f>
        <v>brak sprzeciwu - zgłoszenie skuteczne</v>
      </c>
      <c r="I759" s="77" t="e">
        <f>IF(#REF!&gt;0,#REF!,"---")</f>
        <v>#REF!</v>
      </c>
    </row>
    <row r="760" spans="1:9" ht="45" x14ac:dyDescent="0.25">
      <c r="A760" s="68" t="str">
        <f>IF(zgłoszenia[[#This Row],[ID]]&gt;0,zgłoszenia[[#This Row],[Lp.]]&amp;" "&amp;zgłoszenia[[#This Row],[ID]]&amp;"
"&amp;zgłoszenia[[#This Row],[Nr kance- laryjny]]&amp;"/P/15","---")</f>
        <v>757 ŁD
12756/P/15</v>
      </c>
      <c r="B76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hali namiotowej - ujeżdzalni koni 
gm. Biesiekierz; ob.Parnowo; dz. Nr 309/20</v>
      </c>
      <c r="C760" s="44" t="str">
        <f>IF(zgłoszenia[[#This Row],[Rodzaj zgłoszenia]]&gt;0,zgłoszenia[[#This Row],[Rodzaj zgłoszenia]]," ")</f>
        <v>tymczasowy obiekt - art. 29 ust. 1, pkt 12</v>
      </c>
      <c r="D760" s="64" t="e">
        <f>IF(#REF!&gt;0,#REF!&amp;";
"&amp;#REF!," ")</f>
        <v>#REF!</v>
      </c>
      <c r="E760" s="69" t="e">
        <f>IF(zgłoszenia[BOŚ Znak sprawy]&gt;0,zgłoszenia[BOŚ Znak sprawy]&amp;"
( "&amp;#REF!&amp;" "&amp;"dni )"," ")</f>
        <v>#REF!</v>
      </c>
      <c r="F760" s="82">
        <f>IF(zgłoszenia[[#This Row],[Data wpływu wniosku]]&gt;0,zgłoszenia[[#This Row],[Data wpływu wniosku]]," ")</f>
        <v>42551</v>
      </c>
      <c r="G760" s="60">
        <f>IF(zgłoszenia[[#This Row],[Data zakończenia sprawy]]&gt;0,zgłoszenia[[#This Row],[Data zakończenia sprawy]]," ")</f>
        <v>42576</v>
      </c>
      <c r="H760" s="61" t="str">
        <f>IF(zgłoszenia[[#This Row],[Sposób zakończenia]]&gt;0,zgłoszenia[[#This Row],[Sposób zakończenia]]," ")</f>
        <v>brak sprzeciwu - zgłoszenie skuteczne</v>
      </c>
      <c r="I760" s="77" t="e">
        <f>IF(#REF!&gt;0,#REF!,"---")</f>
        <v>#REF!</v>
      </c>
    </row>
    <row r="761" spans="1:9" ht="30" x14ac:dyDescent="0.25">
      <c r="A761" s="68" t="str">
        <f>IF(zgłoszenia[[#This Row],[ID]]&gt;0,zgłoszenia[[#This Row],[Lp.]]&amp;" "&amp;zgłoszenia[[#This Row],[ID]]&amp;"
"&amp;zgłoszenia[[#This Row],[Nr kance- laryjny]]&amp;"/P/15","---")</f>
        <v>758 EJ
12725/P/15</v>
      </c>
      <c r="B76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ob.Sarbinowo; dz. Nr 440/23</v>
      </c>
      <c r="C761" s="44" t="str">
        <f>IF(zgłoszenia[[#This Row],[Rodzaj zgłoszenia]]&gt;0,zgłoszenia[[#This Row],[Rodzaj zgłoszenia]]," ")</f>
        <v>budowa obiektu - art. 29 ust. 1</v>
      </c>
      <c r="D761" s="64" t="e">
        <f>IF(#REF!&gt;0,#REF!&amp;";
"&amp;#REF!," ")</f>
        <v>#REF!</v>
      </c>
      <c r="E761" s="69" t="e">
        <f>IF(zgłoszenia[BOŚ Znak sprawy]&gt;0,zgłoszenia[BOŚ Znak sprawy]&amp;"
( "&amp;#REF!&amp;" "&amp;"dni )"," ")</f>
        <v>#REF!</v>
      </c>
      <c r="F761" s="82">
        <f>IF(zgłoszenia[[#This Row],[Data wpływu wniosku]]&gt;0,zgłoszenia[[#This Row],[Data wpływu wniosku]]," ")</f>
        <v>42551</v>
      </c>
      <c r="G761" s="60">
        <f>IF(zgłoszenia[[#This Row],[Data zakończenia sprawy]]&gt;0,zgłoszenia[[#This Row],[Data zakończenia sprawy]]," ")</f>
        <v>42580</v>
      </c>
      <c r="H761" s="61" t="str">
        <f>IF(zgłoszenia[[#This Row],[Sposób zakończenia]]&gt;0,zgłoszenia[[#This Row],[Sposób zakończenia]]," ")</f>
        <v>brak sprzeciwu - zgłoszenie skuteczne</v>
      </c>
      <c r="I761" s="77" t="e">
        <f>IF(#REF!&gt;0,#REF!,"---")</f>
        <v>#REF!</v>
      </c>
    </row>
    <row r="762" spans="1:9" ht="45" x14ac:dyDescent="0.25">
      <c r="A762" s="68" t="str">
        <f>IF(zgłoszenia[[#This Row],[ID]]&gt;0,zgłoszenia[[#This Row],[Lp.]]&amp;" "&amp;zgłoszenia[[#This Row],[ID]]&amp;"
"&amp;zgłoszenia[[#This Row],[Nr kance- laryjny]]&amp;"/P/15","---")</f>
        <v>759 AŁ
12746/P/15</v>
      </c>
      <c r="B76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odcinka deogi wraz z wiata przystankową 
gm. Mielno; ob.Chłopy; dz. Nr 75; 140/2</v>
      </c>
      <c r="C762" s="44" t="str">
        <f>IF(zgłoszenia[[#This Row],[Rodzaj zgłoszenia]]&gt;0,zgłoszenia[[#This Row],[Rodzaj zgłoszenia]]," ")</f>
        <v>roboty budowlane - art. 29 ust. 2</v>
      </c>
      <c r="D762" s="64" t="e">
        <f>IF(#REF!&gt;0,#REF!&amp;";
"&amp;#REF!," ")</f>
        <v>#REF!</v>
      </c>
      <c r="E762" s="69" t="e">
        <f>IF(zgłoszenia[BOŚ Znak sprawy]&gt;0,zgłoszenia[BOŚ Znak sprawy]&amp;"
( "&amp;#REF!&amp;" "&amp;"dni )"," ")</f>
        <v>#REF!</v>
      </c>
      <c r="F762" s="82">
        <f>IF(zgłoszenia[[#This Row],[Data wpływu wniosku]]&gt;0,zgłoszenia[[#This Row],[Data wpływu wniosku]]," ")</f>
        <v>42551</v>
      </c>
      <c r="G762" s="60">
        <f>IF(zgłoszenia[[#This Row],[Data zakończenia sprawy]]&gt;0,zgłoszenia[[#This Row],[Data zakończenia sprawy]]," ")</f>
        <v>42570</v>
      </c>
      <c r="H762" s="61" t="str">
        <f>IF(zgłoszenia[[#This Row],[Sposób zakończenia]]&gt;0,zgłoszenia[[#This Row],[Sposób zakończenia]]," ")</f>
        <v>brak sprzeciwu - zgłoszenie skuteczne</v>
      </c>
      <c r="I762" s="77" t="e">
        <f>IF(#REF!&gt;0,#REF!,"---")</f>
        <v>#REF!</v>
      </c>
    </row>
    <row r="763" spans="1:9" ht="45" x14ac:dyDescent="0.25">
      <c r="A763" s="68" t="str">
        <f>IF(zgłoszenia[[#This Row],[ID]]&gt;0,zgłoszenia[[#This Row],[Lp.]]&amp;" "&amp;zgłoszenia[[#This Row],[ID]]&amp;"
"&amp;zgłoszenia[[#This Row],[Nr kance- laryjny]]&amp;"/P/15","---")</f>
        <v>760 AA
12074/P/16/P/15</v>
      </c>
      <c r="B76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hali magazynowej 
gm. Bobolice; ob.Opatówek; dz. Nr 387/2</v>
      </c>
      <c r="C763" s="44" t="str">
        <f>IF(zgłoszenia[[#This Row],[Rodzaj zgłoszenia]]&gt;0,zgłoszenia[[#This Row],[Rodzaj zgłoszenia]]," ")</f>
        <v>rozbiórka obiektu - art. 31</v>
      </c>
      <c r="D763" s="64" t="e">
        <f>IF(#REF!&gt;0,#REF!&amp;";
"&amp;#REF!," ")</f>
        <v>#REF!</v>
      </c>
      <c r="E763" s="69" t="e">
        <f>IF(zgłoszenia[BOŚ Znak sprawy]&gt;0,zgłoszenia[BOŚ Znak sprawy]&amp;"
( "&amp;#REF!&amp;" "&amp;"dni )"," ")</f>
        <v>#REF!</v>
      </c>
      <c r="F763" s="82">
        <f>IF(zgłoszenia[[#This Row],[Data wpływu wniosku]]&gt;0,zgłoszenia[[#This Row],[Data wpływu wniosku]]," ")</f>
        <v>42542</v>
      </c>
      <c r="G763" s="60">
        <f>IF(zgłoszenia[[#This Row],[Data zakończenia sprawy]]&gt;0,zgłoszenia[[#This Row],[Data zakończenia sprawy]]," ")</f>
        <v>42555</v>
      </c>
      <c r="H763" s="61" t="str">
        <f>IF(zgłoszenia[[#This Row],[Sposób zakończenia]]&gt;0,zgłoszenia[[#This Row],[Sposób zakończenia]]," ")</f>
        <v>brak sprzeciwu - zgłoszenie skuteczne</v>
      </c>
      <c r="I763" s="77" t="e">
        <f>IF(#REF!&gt;0,#REF!,"---")</f>
        <v>#REF!</v>
      </c>
    </row>
    <row r="764" spans="1:9" ht="45" x14ac:dyDescent="0.25">
      <c r="A764" s="68" t="str">
        <f>IF(zgłoszenia[[#This Row],[ID]]&gt;0,zgłoszenia[[#This Row],[Lp.]]&amp;" "&amp;zgłoszenia[[#This Row],[ID]]&amp;"
"&amp;zgłoszenia[[#This Row],[Nr kance- laryjny]]&amp;"/P/15","---")</f>
        <v>761 AA
12155/P/16/P/15</v>
      </c>
      <c r="B76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Roabiórka budynku gospodarczego 
gm. Będzino; ob.Tymień; dz. Nr 139/5</v>
      </c>
      <c r="C764" s="44" t="str">
        <f>IF(zgłoszenia[[#This Row],[Rodzaj zgłoszenia]]&gt;0,zgłoszenia[[#This Row],[Rodzaj zgłoszenia]]," ")</f>
        <v>rozbiórka obiektu - art. 31</v>
      </c>
      <c r="D764" s="64" t="e">
        <f>IF(#REF!&gt;0,#REF!&amp;";
"&amp;#REF!," ")</f>
        <v>#REF!</v>
      </c>
      <c r="E764" s="69" t="e">
        <f>IF(zgłoszenia[BOŚ Znak sprawy]&gt;0,zgłoszenia[BOŚ Znak sprawy]&amp;"
( "&amp;#REF!&amp;" "&amp;"dni )"," ")</f>
        <v>#REF!</v>
      </c>
      <c r="F764" s="82">
        <f>IF(zgłoszenia[[#This Row],[Data wpływu wniosku]]&gt;0,zgłoszenia[[#This Row],[Data wpływu wniosku]]," ")</f>
        <v>42543</v>
      </c>
      <c r="G764" s="60">
        <f>IF(zgłoszenia[[#This Row],[Data zakończenia sprawy]]&gt;0,zgłoszenia[[#This Row],[Data zakończenia sprawy]]," ")</f>
        <v>42573</v>
      </c>
      <c r="H764" s="61" t="str">
        <f>IF(zgłoszenia[[#This Row],[Sposób zakończenia]]&gt;0,zgłoszenia[[#This Row],[Sposób zakończenia]]," ")</f>
        <v>brak sprzeciwu - zgłoszenie skuteczne</v>
      </c>
      <c r="I764" s="77" t="e">
        <f>IF(#REF!&gt;0,#REF!,"---")</f>
        <v>#REF!</v>
      </c>
    </row>
    <row r="765" spans="1:9" ht="45" x14ac:dyDescent="0.25">
      <c r="A765" s="68" t="str">
        <f>IF(zgłoszenia[[#This Row],[ID]]&gt;0,zgłoszenia[[#This Row],[Lp.]]&amp;" "&amp;zgłoszenia[[#This Row],[ID]]&amp;"
"&amp;zgłoszenia[[#This Row],[Nr kance- laryjny]]&amp;"/P/15","---")</f>
        <v>762 MS
12843/P/15</v>
      </c>
      <c r="B76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wolnostojącego 
gm. Będzino; ob.Zagaje ; dz. Nr 113/24</v>
      </c>
      <c r="C765" s="44" t="str">
        <f>IF(zgłoszenia[[#This Row],[Rodzaj zgłoszenia]]&gt;0,zgłoszenia[[#This Row],[Rodzaj zgłoszenia]]," ")</f>
        <v>budowa obiektu - art. 29 ust. 1</v>
      </c>
      <c r="D765" s="64" t="e">
        <f>IF(#REF!&gt;0,#REF!&amp;";
"&amp;#REF!," ")</f>
        <v>#REF!</v>
      </c>
      <c r="E765" s="69" t="e">
        <f>IF(zgłoszenia[BOŚ Znak sprawy]&gt;0,zgłoszenia[BOŚ Znak sprawy]&amp;"
( "&amp;#REF!&amp;" "&amp;"dni )"," ")</f>
        <v>#REF!</v>
      </c>
      <c r="F765" s="82">
        <f>IF(zgłoszenia[[#This Row],[Data wpływu wniosku]]&gt;0,zgłoszenia[[#This Row],[Data wpływu wniosku]]," ")</f>
        <v>42552</v>
      </c>
      <c r="G765" s="60">
        <f>IF(zgłoszenia[[#This Row],[Data zakończenia sprawy]]&gt;0,zgłoszenia[[#This Row],[Data zakończenia sprawy]]," ")</f>
        <v>42586</v>
      </c>
      <c r="H765" s="61" t="str">
        <f>IF(zgłoszenia[[#This Row],[Sposób zakończenia]]&gt;0,zgłoszenia[[#This Row],[Sposób zakończenia]]," ")</f>
        <v>brak sprzeciwu - zgłoszenie skuteczne</v>
      </c>
      <c r="I765" s="77" t="e">
        <f>IF(#REF!&gt;0,#REF!,"---")</f>
        <v>#REF!</v>
      </c>
    </row>
    <row r="766" spans="1:9" ht="45" x14ac:dyDescent="0.25">
      <c r="A766" s="68" t="str">
        <f>IF(zgłoszenia[[#This Row],[ID]]&gt;0,zgłoszenia[[#This Row],[Lp.]]&amp;" "&amp;zgłoszenia[[#This Row],[ID]]&amp;"
"&amp;zgłoszenia[[#This Row],[Nr kance- laryjny]]&amp;"/P/15","---")</f>
        <v>763 AA
12858/P/15</v>
      </c>
      <c r="B76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użytkowania z bud. Gospodarczego na bud. Mieszkalny 
gm. Sianów; ob.Skibno; dz. Nr 283/14</v>
      </c>
      <c r="C766" s="44" t="str">
        <f>IF(zgłoszenia[[#This Row],[Rodzaj zgłoszenia]]&gt;0,zgłoszenia[[#This Row],[Rodzaj zgłoszenia]]," ")</f>
        <v>zmiana sposobu użytkowania - atr. 71</v>
      </c>
      <c r="D766" s="64" t="e">
        <f>IF(#REF!&gt;0,#REF!&amp;";
"&amp;#REF!," ")</f>
        <v>#REF!</v>
      </c>
      <c r="E766" s="69" t="e">
        <f>IF(zgłoszenia[BOŚ Znak sprawy]&gt;0,zgłoszenia[BOŚ Znak sprawy]&amp;"
( "&amp;#REF!&amp;" "&amp;"dni )"," ")</f>
        <v>#REF!</v>
      </c>
      <c r="F766" s="82">
        <f>IF(zgłoszenia[[#This Row],[Data wpływu wniosku]]&gt;0,zgłoszenia[[#This Row],[Data wpływu wniosku]]," ")</f>
        <v>42552</v>
      </c>
      <c r="G766" s="60">
        <f>IF(zgłoszenia[[#This Row],[Data zakończenia sprawy]]&gt;0,zgłoszenia[[#This Row],[Data zakończenia sprawy]]," ")</f>
        <v>42612</v>
      </c>
      <c r="H766" s="61" t="str">
        <f>IF(zgłoszenia[[#This Row],[Sposób zakończenia]]&gt;0,zgłoszenia[[#This Row],[Sposób zakończenia]]," ")</f>
        <v>brak sprzeciwu - zgłoszenie skuteczne</v>
      </c>
      <c r="I766" s="77" t="e">
        <f>IF(#REF!&gt;0,#REF!,"---")</f>
        <v>#REF!</v>
      </c>
    </row>
    <row r="767" spans="1:9" ht="45" x14ac:dyDescent="0.25">
      <c r="A767" s="68" t="str">
        <f>IF(zgłoszenia[[#This Row],[ID]]&gt;0,zgłoszenia[[#This Row],[Lp.]]&amp;" "&amp;zgłoszenia[[#This Row],[ID]]&amp;"
"&amp;zgłoszenia[[#This Row],[Nr kance- laryjny]]&amp;"/P/15","---")</f>
        <v>764 AŁ
12850/P/15</v>
      </c>
      <c r="B76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Świeszyno; ob.Kurozwęcz; dz. Nr 8/1</v>
      </c>
      <c r="C767" s="44" t="str">
        <f>IF(zgłoszenia[[#This Row],[Rodzaj zgłoszenia]]&gt;0,zgłoszenia[[#This Row],[Rodzaj zgłoszenia]]," ")</f>
        <v>roboty budowlane - art. 29 ust. 2</v>
      </c>
      <c r="D767" s="64" t="e">
        <f>IF(#REF!&gt;0,#REF!&amp;";
"&amp;#REF!," ")</f>
        <v>#REF!</v>
      </c>
      <c r="E767" s="69" t="e">
        <f>IF(zgłoszenia[BOŚ Znak sprawy]&gt;0,zgłoszenia[BOŚ Znak sprawy]&amp;"
( "&amp;#REF!&amp;" "&amp;"dni )"," ")</f>
        <v>#REF!</v>
      </c>
      <c r="F767" s="82">
        <f>IF(zgłoszenia[[#This Row],[Data wpływu wniosku]]&gt;0,zgłoszenia[[#This Row],[Data wpływu wniosku]]," ")</f>
        <v>42552</v>
      </c>
      <c r="G767" s="60">
        <f>IF(zgłoszenia[[#This Row],[Data zakończenia sprawy]]&gt;0,zgłoszenia[[#This Row],[Data zakończenia sprawy]]," ")</f>
        <v>42570</v>
      </c>
      <c r="H767" s="61" t="str">
        <f>IF(zgłoszenia[[#This Row],[Sposób zakończenia]]&gt;0,zgłoszenia[[#This Row],[Sposób zakończenia]]," ")</f>
        <v>brak sprzeciwu - zgłoszenie skuteczne</v>
      </c>
      <c r="I767" s="77" t="e">
        <f>IF(#REF!&gt;0,#REF!,"---")</f>
        <v>#REF!</v>
      </c>
    </row>
    <row r="768" spans="1:9" ht="60" x14ac:dyDescent="0.25">
      <c r="A768" s="68" t="str">
        <f>IF(zgłoszenia[[#This Row],[ID]]&gt;0,zgłoszenia[[#This Row],[Lp.]]&amp;" "&amp;zgłoszenia[[#This Row],[ID]]&amp;"
"&amp;zgłoszenia[[#This Row],[Nr kance- laryjny]]&amp;"/P/15","---")</f>
        <v>764a WŚ
12996/P/15</v>
      </c>
      <c r="B76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mieszkalnego i gospodarczego 
gm. Świeszyno; ob.Zegrze Pomorskie ; dz. Nr 137/17, 137/18</v>
      </c>
      <c r="C768" s="44" t="str">
        <f>IF(zgłoszenia[[#This Row],[Rodzaj zgłoszenia]]&gt;0,zgłoszenia[[#This Row],[Rodzaj zgłoszenia]]," ")</f>
        <v>rozbiórka obiektu - art. 31</v>
      </c>
      <c r="D768" s="64" t="e">
        <f>IF(#REF!&gt;0,#REF!&amp;";
"&amp;#REF!," ")</f>
        <v>#REF!</v>
      </c>
      <c r="E768" s="69" t="e">
        <f>IF(zgłoszenia[BOŚ Znak sprawy]&gt;0,zgłoszenia[BOŚ Znak sprawy]&amp;"
( "&amp;#REF!&amp;" "&amp;"dni )"," ")</f>
        <v>#REF!</v>
      </c>
      <c r="F768" s="82">
        <f>IF(zgłoszenia[[#This Row],[Data wpływu wniosku]]&gt;0,zgłoszenia[[#This Row],[Data wpływu wniosku]]," ")</f>
        <v>42555</v>
      </c>
      <c r="G768" s="60">
        <f>IF(zgłoszenia[[#This Row],[Data zakończenia sprawy]]&gt;0,zgłoszenia[[#This Row],[Data zakończenia sprawy]]," ")</f>
        <v>42585</v>
      </c>
      <c r="H768" s="61" t="str">
        <f>IF(zgłoszenia[[#This Row],[Sposób zakończenia]]&gt;0,zgłoszenia[[#This Row],[Sposób zakończenia]]," ")</f>
        <v>brak sprzeciwu - zgłoszenie skuteczne</v>
      </c>
      <c r="I768" s="77" t="e">
        <f>IF(#REF!&gt;0,#REF!,"---")</f>
        <v>#REF!</v>
      </c>
    </row>
    <row r="769" spans="1:9" ht="30" x14ac:dyDescent="0.25">
      <c r="A769" s="68" t="str">
        <f>IF(zgłoszenia[[#This Row],[ID]]&gt;0,zgłoszenia[[#This Row],[Lp.]]&amp;" "&amp;zgłoszenia[[#This Row],[ID]]&amp;"
"&amp;zgłoszenia[[#This Row],[Nr kance- laryjny]]&amp;"/P/15","---")</f>
        <v>765 ŁD
13041/P/15</v>
      </c>
      <c r="B76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odmek rekreacji indywidualnej oraz wiata 
gm. Będzino; ob.Śmiechów; dz. Nr 121/28</v>
      </c>
      <c r="C769" s="44" t="str">
        <f>IF(zgłoszenia[[#This Row],[Rodzaj zgłoszenia]]&gt;0,zgłoszenia[[#This Row],[Rodzaj zgłoszenia]]," ")</f>
        <v>budowa obiektu - art. 29 ust. 1</v>
      </c>
      <c r="D769" s="64" t="e">
        <f>IF(#REF!&gt;0,#REF!&amp;";
"&amp;#REF!," ")</f>
        <v>#REF!</v>
      </c>
      <c r="E769" s="69" t="e">
        <f>IF(zgłoszenia[BOŚ Znak sprawy]&gt;0,zgłoszenia[BOŚ Znak sprawy]&amp;"
( "&amp;#REF!&amp;" "&amp;"dni )"," ")</f>
        <v>#REF!</v>
      </c>
      <c r="F769" s="82">
        <f>IF(zgłoszenia[[#This Row],[Data wpływu wniosku]]&gt;0,zgłoszenia[[#This Row],[Data wpływu wniosku]]," ")</f>
        <v>42556</v>
      </c>
      <c r="G769" s="60">
        <f>IF(zgłoszenia[[#This Row],[Data zakończenia sprawy]]&gt;0,zgłoszenia[[#This Row],[Data zakończenia sprawy]]," ")</f>
        <v>42643</v>
      </c>
      <c r="H769" s="61" t="str">
        <f>IF(zgłoszenia[[#This Row],[Sposób zakończenia]]&gt;0,zgłoszenia[[#This Row],[Sposób zakończenia]]," ")</f>
        <v>brak sprzeciwu - zgłoszenie skuteczne</v>
      </c>
      <c r="I769" s="77" t="e">
        <f>IF(#REF!&gt;0,#REF!,"---")</f>
        <v>#REF!</v>
      </c>
    </row>
    <row r="770" spans="1:9" ht="45" x14ac:dyDescent="0.25">
      <c r="A770" s="68" t="str">
        <f>IF(zgłoszenia[[#This Row],[ID]]&gt;0,zgłoszenia[[#This Row],[Lp.]]&amp;" "&amp;zgłoszenia[[#This Row],[ID]]&amp;"
"&amp;zgłoszenia[[#This Row],[Nr kance- laryjny]]&amp;"/P/15","---")</f>
        <v>766 KŻ
13069/P/15</v>
      </c>
      <c r="B77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- kiosk 
gm. Mielno; ob.Łazy; dz. Nr 290/11</v>
      </c>
      <c r="C770" s="44" t="str">
        <f>IF(zgłoszenia[[#This Row],[Rodzaj zgłoszenia]]&gt;0,zgłoszenia[[#This Row],[Rodzaj zgłoszenia]]," ")</f>
        <v>tymczasowy obiekt - art. 29 ust. 1, pkt 12</v>
      </c>
      <c r="D770" s="64" t="e">
        <f>IF(#REF!&gt;0,#REF!&amp;";
"&amp;#REF!," ")</f>
        <v>#REF!</v>
      </c>
      <c r="E770" s="69" t="e">
        <f>IF(zgłoszenia[BOŚ Znak sprawy]&gt;0,zgłoszenia[BOŚ Znak sprawy]&amp;"
( "&amp;#REF!&amp;" "&amp;"dni )"," ")</f>
        <v>#REF!</v>
      </c>
      <c r="F770" s="82">
        <f>IF(zgłoszenia[[#This Row],[Data wpływu wniosku]]&gt;0,zgłoszenia[[#This Row],[Data wpływu wniosku]]," ")</f>
        <v>42556</v>
      </c>
      <c r="G770" s="60">
        <f>IF(zgłoszenia[[#This Row],[Data zakończenia sprawy]]&gt;0,zgłoszenia[[#This Row],[Data zakończenia sprawy]]," ")</f>
        <v>42590</v>
      </c>
      <c r="H770" s="61" t="str">
        <f>IF(zgłoszenia[[#This Row],[Sposób zakończenia]]&gt;0,zgłoszenia[[#This Row],[Sposób zakończenia]]," ")</f>
        <v>brak sprzeciwu - zgłoszenie skuteczne</v>
      </c>
      <c r="I770" s="77" t="e">
        <f>IF(#REF!&gt;0,#REF!,"---")</f>
        <v>#REF!</v>
      </c>
    </row>
    <row r="771" spans="1:9" ht="30" x14ac:dyDescent="0.25">
      <c r="A771" s="68" t="str">
        <f>IF(zgłoszenia[[#This Row],[ID]]&gt;0,zgłoszenia[[#This Row],[Lp.]]&amp;" "&amp;zgłoszenia[[#This Row],[ID]]&amp;"
"&amp;zgłoszenia[[#This Row],[Nr kance- laryjny]]&amp;"/P/15","---")</f>
        <v>767 EJ
13073/P/15</v>
      </c>
      <c r="B77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ob.Chłopy; dz. Nr 188</v>
      </c>
      <c r="C771" s="44" t="str">
        <f>IF(zgłoszenia[[#This Row],[Rodzaj zgłoszenia]]&gt;0,zgłoszenia[[#This Row],[Rodzaj zgłoszenia]]," ")</f>
        <v>jednorodzinne art.29 ust.1 pkt 1a</v>
      </c>
      <c r="D771" s="64" t="e">
        <f>IF(#REF!&gt;0,#REF!&amp;";
"&amp;#REF!," ")</f>
        <v>#REF!</v>
      </c>
      <c r="E771" s="69" t="e">
        <f>IF(zgłoszenia[BOŚ Znak sprawy]&gt;0,zgłoszenia[BOŚ Znak sprawy]&amp;"
( "&amp;#REF!&amp;" "&amp;"dni )"," ")</f>
        <v>#REF!</v>
      </c>
      <c r="F771" s="82">
        <f>IF(zgłoszenia[[#This Row],[Data wpływu wniosku]]&gt;0,zgłoszenia[[#This Row],[Data wpływu wniosku]]," ")</f>
        <v>42556</v>
      </c>
      <c r="G771" s="60">
        <f>IF(zgłoszenia[[#This Row],[Data zakończenia sprawy]]&gt;0,zgłoszenia[[#This Row],[Data zakończenia sprawy]]," ")</f>
        <v>42586</v>
      </c>
      <c r="H771" s="61" t="str">
        <f>IF(zgłoszenia[[#This Row],[Sposób zakończenia]]&gt;0,zgłoszenia[[#This Row],[Sposób zakończenia]]," ")</f>
        <v>brak sprzeciwu - zgłoszenie skuteczne</v>
      </c>
      <c r="I771" s="77" t="e">
        <f>IF(#REF!&gt;0,#REF!,"---")</f>
        <v>#REF!</v>
      </c>
    </row>
    <row r="772" spans="1:9" ht="60" x14ac:dyDescent="0.25">
      <c r="A772" s="68" t="str">
        <f>IF(zgłoszenia[[#This Row],[ID]]&gt;0,zgłoszenia[[#This Row],[Lp.]]&amp;" "&amp;zgłoszenia[[#This Row],[ID]]&amp;"
"&amp;zgłoszenia[[#This Row],[Nr kance- laryjny]]&amp;"/P/15","---")</f>
        <v>768 EJ
13057/P/15</v>
      </c>
      <c r="B77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z drogi powiatowej na działki budowlane 
gm. Biesiekierz; ob.Stare Bielice ; dz. Nr 21/2</v>
      </c>
      <c r="C772" s="44" t="str">
        <f>IF(zgłoszenia[[#This Row],[Rodzaj zgłoszenia]]&gt;0,zgłoszenia[[#This Row],[Rodzaj zgłoszenia]]," ")</f>
        <v>budowa obiektu - art. 29 ust. 1</v>
      </c>
      <c r="D772" s="64" t="e">
        <f>IF(#REF!&gt;0,#REF!&amp;";
"&amp;#REF!," ")</f>
        <v>#REF!</v>
      </c>
      <c r="E772" s="69" t="e">
        <f>IF(zgłoszenia[BOŚ Znak sprawy]&gt;0,zgłoszenia[BOŚ Znak sprawy]&amp;"
( "&amp;#REF!&amp;" "&amp;"dni )"," ")</f>
        <v>#REF!</v>
      </c>
      <c r="F772" s="82">
        <f>IF(zgłoszenia[[#This Row],[Data wpływu wniosku]]&gt;0,zgłoszenia[[#This Row],[Data wpływu wniosku]]," ")</f>
        <v>42556</v>
      </c>
      <c r="G772" s="60">
        <f>IF(zgłoszenia[[#This Row],[Data zakończenia sprawy]]&gt;0,zgłoszenia[[#This Row],[Data zakończenia sprawy]]," ")</f>
        <v>42578</v>
      </c>
      <c r="H772" s="61" t="str">
        <f>IF(zgłoszenia[[#This Row],[Sposób zakończenia]]&gt;0,zgłoszenia[[#This Row],[Sposób zakończenia]]," ")</f>
        <v>brak sprzeciwu - zgłoszenie skuteczne</v>
      </c>
      <c r="I772" s="77" t="e">
        <f>IF(#REF!&gt;0,#REF!,"---")</f>
        <v>#REF!</v>
      </c>
    </row>
    <row r="773" spans="1:9" ht="45" x14ac:dyDescent="0.25">
      <c r="A773" s="68" t="str">
        <f>IF(zgłoszenia[[#This Row],[ID]]&gt;0,zgłoszenia[[#This Row],[Lp.]]&amp;" "&amp;zgłoszenia[[#This Row],[ID]]&amp;"
"&amp;zgłoszenia[[#This Row],[Nr kance- laryjny]]&amp;"/P/15","---")</f>
        <v>769 SR
13149/P/15</v>
      </c>
      <c r="B77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z drogi gminnej  
gm. Mielno; ob.Sarbinowo; dz. Nr 261/9; 261/8; 261/7</v>
      </c>
      <c r="C773" s="44" t="str">
        <f>IF(zgłoszenia[[#This Row],[Rodzaj zgłoszenia]]&gt;0,zgłoszenia[[#This Row],[Rodzaj zgłoszenia]]," ")</f>
        <v>budowa obiektu - art. 29 ust. 1</v>
      </c>
      <c r="D773" s="64" t="e">
        <f>IF(#REF!&gt;0,#REF!&amp;";
"&amp;#REF!," ")</f>
        <v>#REF!</v>
      </c>
      <c r="E773" s="69" t="e">
        <f>IF(zgłoszenia[BOŚ Znak sprawy]&gt;0,zgłoszenia[BOŚ Znak sprawy]&amp;"
( "&amp;#REF!&amp;" "&amp;"dni )"," ")</f>
        <v>#REF!</v>
      </c>
      <c r="F773" s="82">
        <f>IF(zgłoszenia[[#This Row],[Data wpływu wniosku]]&gt;0,zgłoszenia[[#This Row],[Data wpływu wniosku]]," ")</f>
        <v>42557</v>
      </c>
      <c r="G773" s="60">
        <f>IF(zgłoszenia[[#This Row],[Data zakończenia sprawy]]&gt;0,zgłoszenia[[#This Row],[Data zakończenia sprawy]]," ")</f>
        <v>42559</v>
      </c>
      <c r="H773" s="61" t="str">
        <f>IF(zgłoszenia[[#This Row],[Sposób zakończenia]]&gt;0,zgłoszenia[[#This Row],[Sposób zakończenia]]," ")</f>
        <v>brak sprzeciwu - zgłoszenie skuteczne</v>
      </c>
      <c r="I773" s="77" t="e">
        <f>IF(#REF!&gt;0,#REF!,"---")</f>
        <v>#REF!</v>
      </c>
    </row>
    <row r="774" spans="1:9" ht="45" x14ac:dyDescent="0.25">
      <c r="A774" s="68" t="str">
        <f>IF(zgłoszenia[[#This Row],[ID]]&gt;0,zgłoszenia[[#This Row],[Lp.]]&amp;" "&amp;zgłoszenia[[#This Row],[ID]]&amp;"
"&amp;zgłoszenia[[#This Row],[Nr kance- laryjny]]&amp;"/P/15","---")</f>
        <v>770 AA
13106/P/15</v>
      </c>
      <c r="B77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dachu budynku oficyny z wymianą pokrycia dachowego 
gm. Sianów; ob.Sianów; dz. Nr 211</v>
      </c>
      <c r="C774" s="44" t="str">
        <f>IF(zgłoszenia[[#This Row],[Rodzaj zgłoszenia]]&gt;0,zgłoszenia[[#This Row],[Rodzaj zgłoszenia]]," ")</f>
        <v>roboty budowlane - art. 29 ust. 2</v>
      </c>
      <c r="D774" s="64" t="e">
        <f>IF(#REF!&gt;0,#REF!&amp;";
"&amp;#REF!," ")</f>
        <v>#REF!</v>
      </c>
      <c r="E774" s="69" t="e">
        <f>IF(zgłoszenia[BOŚ Znak sprawy]&gt;0,zgłoszenia[BOŚ Znak sprawy]&amp;"
( "&amp;#REF!&amp;" "&amp;"dni )"," ")</f>
        <v>#REF!</v>
      </c>
      <c r="F774" s="82">
        <f>IF(zgłoszenia[[#This Row],[Data wpływu wniosku]]&gt;0,zgłoszenia[[#This Row],[Data wpływu wniosku]]," ")</f>
        <v>42557</v>
      </c>
      <c r="G774" s="60">
        <f>IF(zgłoszenia[[#This Row],[Data zakończenia sprawy]]&gt;0,zgłoszenia[[#This Row],[Data zakończenia sprawy]]," ")</f>
        <v>42592</v>
      </c>
      <c r="H774" s="61" t="str">
        <f>IF(zgłoszenia[[#This Row],[Sposób zakończenia]]&gt;0,zgłoszenia[[#This Row],[Sposób zakończenia]]," ")</f>
        <v>brak sprzeciwu - zgłoszenie skuteczne</v>
      </c>
      <c r="I774" s="77" t="e">
        <f>IF(#REF!&gt;0,#REF!,"---")</f>
        <v>#REF!</v>
      </c>
    </row>
    <row r="775" spans="1:9" ht="30" x14ac:dyDescent="0.25">
      <c r="A775" s="68" t="str">
        <f>IF(zgłoszenia[[#This Row],[ID]]&gt;0,zgłoszenia[[#This Row],[Lp.]]&amp;" "&amp;zgłoszenia[[#This Row],[ID]]&amp;"
"&amp;zgłoszenia[[#This Row],[Nr kance- laryjny]]&amp;"/P/15","---")</f>
        <v>771 AŁ
13129/P/15</v>
      </c>
      <c r="B77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enrgetyczne 0,4 kV 
gm. Świeszyno; ob.Niedalino; dz. Nr 121/2</v>
      </c>
      <c r="C775" s="44" t="str">
        <f>IF(zgłoszenia[[#This Row],[Rodzaj zgłoszenia]]&gt;0,zgłoszenia[[#This Row],[Rodzaj zgłoszenia]]," ")</f>
        <v>budowa obiektu - art. 29 ust. 1</v>
      </c>
      <c r="D775" s="64" t="e">
        <f>IF(#REF!&gt;0,#REF!&amp;";
"&amp;#REF!," ")</f>
        <v>#REF!</v>
      </c>
      <c r="E775" s="69" t="e">
        <f>IF(zgłoszenia[BOŚ Znak sprawy]&gt;0,zgłoszenia[BOŚ Znak sprawy]&amp;"
( "&amp;#REF!&amp;" "&amp;"dni )"," ")</f>
        <v>#REF!</v>
      </c>
      <c r="F775" s="82">
        <f>IF(zgłoszenia[[#This Row],[Data wpływu wniosku]]&gt;0,zgłoszenia[[#This Row],[Data wpływu wniosku]]," ")</f>
        <v>42557</v>
      </c>
      <c r="G775" s="60">
        <f>IF(zgłoszenia[[#This Row],[Data zakończenia sprawy]]&gt;0,zgłoszenia[[#This Row],[Data zakończenia sprawy]]," ")</f>
        <v>42570</v>
      </c>
      <c r="H775" s="61" t="str">
        <f>IF(zgłoszenia[[#This Row],[Sposób zakończenia]]&gt;0,zgłoszenia[[#This Row],[Sposób zakończenia]]," ")</f>
        <v>brak sprzeciwu - zgłoszenie skuteczne</v>
      </c>
      <c r="I775" s="77" t="e">
        <f>IF(#REF!&gt;0,#REF!,"---")</f>
        <v>#REF!</v>
      </c>
    </row>
    <row r="776" spans="1:9" ht="45" x14ac:dyDescent="0.25">
      <c r="A776" s="68" t="str">
        <f>IF(zgłoszenia[[#This Row],[ID]]&gt;0,zgłoszenia[[#This Row],[Lp.]]&amp;" "&amp;zgłoszenia[[#This Row],[ID]]&amp;"
"&amp;zgłoszenia[[#This Row],[Nr kance- laryjny]]&amp;"/P/15","---")</f>
        <v>772 WŚ
13224/P/15</v>
      </c>
      <c r="B77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zposobu użytkowania z bud. Gosp. Na budynek mieszkalny 
gm. Mielno; ob.Sarbinowo; dz. Nr 39/6</v>
      </c>
      <c r="C776" s="44" t="str">
        <f>IF(zgłoszenia[[#This Row],[Rodzaj zgłoszenia]]&gt;0,zgłoszenia[[#This Row],[Rodzaj zgłoszenia]]," ")</f>
        <v>zmiana sposobu użytkowania - atr. 71</v>
      </c>
      <c r="D776" s="64" t="e">
        <f>IF(#REF!&gt;0,#REF!&amp;";
"&amp;#REF!," ")</f>
        <v>#REF!</v>
      </c>
      <c r="E776" s="69" t="e">
        <f>IF(zgłoszenia[BOŚ Znak sprawy]&gt;0,zgłoszenia[BOŚ Znak sprawy]&amp;"
( "&amp;#REF!&amp;" "&amp;"dni )"," ")</f>
        <v>#REF!</v>
      </c>
      <c r="F776" s="82">
        <f>IF(zgłoszenia[[#This Row],[Data wpływu wniosku]]&gt;0,zgłoszenia[[#This Row],[Data wpływu wniosku]]," ")</f>
        <v>42558</v>
      </c>
      <c r="G776" s="60" t="str">
        <f>IF(zgłoszenia[[#This Row],[Data zakończenia sprawy]]&gt;0,zgłoszenia[[#This Row],[Data zakończenia sprawy]]," ")</f>
        <v xml:space="preserve"> </v>
      </c>
      <c r="H776" s="61" t="str">
        <f>IF(zgłoszenia[[#This Row],[Sposób zakończenia]]&gt;0,zgłoszenia[[#This Row],[Sposób zakończenia]]," ")</f>
        <v xml:space="preserve"> </v>
      </c>
      <c r="I776" s="77" t="e">
        <f>IF(#REF!&gt;0,#REF!,"---")</f>
        <v>#REF!</v>
      </c>
    </row>
    <row r="777" spans="1:9" ht="45" x14ac:dyDescent="0.25">
      <c r="A777" s="68" t="str">
        <f>IF(zgłoszenia[[#This Row],[ID]]&gt;0,zgłoszenia[[#This Row],[Lp.]]&amp;" "&amp;zgłoszenia[[#This Row],[ID]]&amp;"
"&amp;zgłoszenia[[#This Row],[Nr kance- laryjny]]&amp;"/P/15","---")</f>
        <v>773 ŁD
13263/P/15</v>
      </c>
      <c r="B77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ganku przydomowego 
gm. Biesiekierz; ob.Laski Koszalińskie ; dz. Nr 71/4</v>
      </c>
      <c r="C777" s="44" t="str">
        <f>IF(zgłoszenia[[#This Row],[Rodzaj zgłoszenia]]&gt;0,zgłoszenia[[#This Row],[Rodzaj zgłoszenia]]," ")</f>
        <v>budowa obiektu - art. 29 ust. 1</v>
      </c>
      <c r="D777" s="64" t="e">
        <f>IF(#REF!&gt;0,#REF!&amp;";
"&amp;#REF!," ")</f>
        <v>#REF!</v>
      </c>
      <c r="E777" s="69" t="e">
        <f>IF(zgłoszenia[BOŚ Znak sprawy]&gt;0,zgłoszenia[BOŚ Znak sprawy]&amp;"
( "&amp;#REF!&amp;" "&amp;"dni )"," ")</f>
        <v>#REF!</v>
      </c>
      <c r="F777" s="82">
        <f>IF(zgłoszenia[[#This Row],[Data wpływu wniosku]]&gt;0,zgłoszenia[[#This Row],[Data wpływu wniosku]]," ")</f>
        <v>42558</v>
      </c>
      <c r="G777" s="60">
        <f>IF(zgłoszenia[[#This Row],[Data zakończenia sprawy]]&gt;0,zgłoszenia[[#This Row],[Data zakończenia sprawy]]," ")</f>
        <v>42634</v>
      </c>
      <c r="H777" s="61" t="str">
        <f>IF(zgłoszenia[[#This Row],[Sposób zakończenia]]&gt;0,zgłoszenia[[#This Row],[Sposób zakończenia]]," ")</f>
        <v>brak sprzeciwu - zgłoszenie skuteczne</v>
      </c>
      <c r="I777" s="77" t="e">
        <f>IF(#REF!&gt;0,#REF!,"---")</f>
        <v>#REF!</v>
      </c>
    </row>
    <row r="778" spans="1:9" ht="45" x14ac:dyDescent="0.25">
      <c r="A778" s="68" t="str">
        <f>IF(zgłoszenia[[#This Row],[ID]]&gt;0,zgłoszenia[[#This Row],[Lp.]]&amp;" "&amp;zgłoszenia[[#This Row],[ID]]&amp;"
"&amp;zgłoszenia[[#This Row],[Nr kance- laryjny]]&amp;"/P/15","---")</f>
        <v>774 WŚ
13340/P/15</v>
      </c>
      <c r="B77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wodociągowej 
gm. Mielno; ob.Mielno; dz. Nr 401/73; 401/55</v>
      </c>
      <c r="C778" s="44" t="str">
        <f>IF(zgłoszenia[[#This Row],[Rodzaj zgłoszenia]]&gt;0,zgłoszenia[[#This Row],[Rodzaj zgłoszenia]]," ")</f>
        <v>sieci art.29 ust.1 pkt 19a</v>
      </c>
      <c r="D778" s="64" t="e">
        <f>IF(#REF!&gt;0,#REF!&amp;";
"&amp;#REF!," ")</f>
        <v>#REF!</v>
      </c>
      <c r="E778" s="69" t="e">
        <f>IF(zgłoszenia[BOŚ Znak sprawy]&gt;0,zgłoszenia[BOŚ Znak sprawy]&amp;"
( "&amp;#REF!&amp;" "&amp;"dni )"," ")</f>
        <v>#REF!</v>
      </c>
      <c r="F778" s="82">
        <f>IF(zgłoszenia[[#This Row],[Data wpływu wniosku]]&gt;0,zgłoszenia[[#This Row],[Data wpływu wniosku]]," ")</f>
        <v>42559</v>
      </c>
      <c r="G778" s="60">
        <f>IF(zgłoszenia[[#This Row],[Data zakończenia sprawy]]&gt;0,zgłoszenia[[#This Row],[Data zakończenia sprawy]]," ")</f>
        <v>42587</v>
      </c>
      <c r="H778" s="61" t="str">
        <f>IF(zgłoszenia[[#This Row],[Sposób zakończenia]]&gt;0,zgłoszenia[[#This Row],[Sposób zakończenia]]," ")</f>
        <v>brak sprzeciwu - zgłoszenie skuteczne</v>
      </c>
      <c r="I778" s="77" t="e">
        <f>IF(#REF!&gt;0,#REF!,"---")</f>
        <v>#REF!</v>
      </c>
    </row>
    <row r="779" spans="1:9" ht="45" x14ac:dyDescent="0.25">
      <c r="A779" s="68" t="str">
        <f>IF(zgłoszenia[[#This Row],[ID]]&gt;0,zgłoszenia[[#This Row],[Lp.]]&amp;" "&amp;zgłoszenia[[#This Row],[ID]]&amp;"
"&amp;zgłoszenia[[#This Row],[Nr kance- laryjny]]&amp;"/P/15","---")</f>
        <v>775 AA
13339/P/15</v>
      </c>
      <c r="B77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jednorodzinny- rozbudowa: ganek, ogród zimowy 
gm. Sianów; ob.Skwierzynka; dz. Nr 221/1</v>
      </c>
      <c r="C779" s="44" t="str">
        <f>IF(zgłoszenia[[#This Row],[Rodzaj zgłoszenia]]&gt;0,zgłoszenia[[#This Row],[Rodzaj zgłoszenia]]," ")</f>
        <v>budowa obiektu - art. 29 ust. 1</v>
      </c>
      <c r="D779" s="64" t="e">
        <f>IF(#REF!&gt;0,#REF!&amp;";
"&amp;#REF!," ")</f>
        <v>#REF!</v>
      </c>
      <c r="E779" s="69" t="e">
        <f>IF(zgłoszenia[BOŚ Znak sprawy]&gt;0,zgłoszenia[BOŚ Znak sprawy]&amp;"
( "&amp;#REF!&amp;" "&amp;"dni )"," ")</f>
        <v>#REF!</v>
      </c>
      <c r="F779" s="82">
        <f>IF(zgłoszenia[[#This Row],[Data wpływu wniosku]]&gt;0,zgłoszenia[[#This Row],[Data wpływu wniosku]]," ")</f>
        <v>42559</v>
      </c>
      <c r="G779" s="60">
        <f>IF(zgłoszenia[[#This Row],[Data zakończenia sprawy]]&gt;0,zgłoszenia[[#This Row],[Data zakończenia sprawy]]," ")</f>
        <v>42584</v>
      </c>
      <c r="H779" s="61" t="str">
        <f>IF(zgłoszenia[[#This Row],[Sposób zakończenia]]&gt;0,zgłoszenia[[#This Row],[Sposób zakończenia]]," ")</f>
        <v>brak sprzeciwu - zgłoszenie skuteczne</v>
      </c>
      <c r="I779" s="77" t="e">
        <f>IF(#REF!&gt;0,#REF!,"---")</f>
        <v>#REF!</v>
      </c>
    </row>
    <row r="780" spans="1:9" ht="30" x14ac:dyDescent="0.25">
      <c r="A780" s="68" t="str">
        <f>IF(zgłoszenia[[#This Row],[ID]]&gt;0,zgłoszenia[[#This Row],[Lp.]]&amp;" "&amp;zgłoszenia[[#This Row],[ID]]&amp;"
"&amp;zgłoszenia[[#This Row],[Nr kance- laryjny]]&amp;"/P/15","---")</f>
        <v>776 KŻ
13337/P/15</v>
      </c>
      <c r="B78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ob.Chłopy; dz. Nr 158/6</v>
      </c>
      <c r="C780" s="44" t="str">
        <f>IF(zgłoszenia[[#This Row],[Rodzaj zgłoszenia]]&gt;0,zgłoszenia[[#This Row],[Rodzaj zgłoszenia]]," ")</f>
        <v>jednorodzinne art.29 ust.1 pkt 1a</v>
      </c>
      <c r="D780" s="64" t="e">
        <f>IF(#REF!&gt;0,#REF!&amp;";
"&amp;#REF!," ")</f>
        <v>#REF!</v>
      </c>
      <c r="E780" s="69" t="e">
        <f>IF(zgłoszenia[BOŚ Znak sprawy]&gt;0,zgłoszenia[BOŚ Znak sprawy]&amp;"
( "&amp;#REF!&amp;" "&amp;"dni )"," ")</f>
        <v>#REF!</v>
      </c>
      <c r="F780" s="82">
        <f>IF(zgłoszenia[[#This Row],[Data wpływu wniosku]]&gt;0,zgłoszenia[[#This Row],[Data wpływu wniosku]]," ")</f>
        <v>42559</v>
      </c>
      <c r="G780" s="60">
        <f>IF(zgłoszenia[[#This Row],[Data zakończenia sprawy]]&gt;0,zgłoszenia[[#This Row],[Data zakończenia sprawy]]," ")</f>
        <v>42590</v>
      </c>
      <c r="H780" s="61" t="str">
        <f>IF(zgłoszenia[[#This Row],[Sposób zakończenia]]&gt;0,zgłoszenia[[#This Row],[Sposób zakończenia]]," ")</f>
        <v>brak sprzeciwu - zgłoszenie skuteczne</v>
      </c>
      <c r="I780" s="77" t="e">
        <f>IF(#REF!&gt;0,#REF!,"---")</f>
        <v>#REF!</v>
      </c>
    </row>
    <row r="781" spans="1:9" ht="30" x14ac:dyDescent="0.25">
      <c r="A781" s="68" t="str">
        <f>IF(zgłoszenia[[#This Row],[ID]]&gt;0,zgłoszenia[[#This Row],[Lp.]]&amp;" "&amp;zgłoszenia[[#This Row],[ID]]&amp;"
"&amp;zgłoszenia[[#This Row],[Nr kance- laryjny]]&amp;"/P/15","---")</f>
        <v>777 AŁ
13264/P/15</v>
      </c>
      <c r="B78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ob.Dunowo; dz. Nr 99</v>
      </c>
      <c r="C781" s="44" t="str">
        <f>IF(zgłoszenia[[#This Row],[Rodzaj zgłoszenia]]&gt;0,zgłoszenia[[#This Row],[Rodzaj zgłoszenia]]," ")</f>
        <v>jednorodzinne art.29 ust.1 pkt 1a</v>
      </c>
      <c r="D781" s="64" t="e">
        <f>IF(#REF!&gt;0,#REF!&amp;";
"&amp;#REF!," ")</f>
        <v>#REF!</v>
      </c>
      <c r="E781" s="69" t="e">
        <f>IF(zgłoszenia[BOŚ Znak sprawy]&gt;0,zgłoszenia[BOŚ Znak sprawy]&amp;"
( "&amp;#REF!&amp;" "&amp;"dni )"," ")</f>
        <v>#REF!</v>
      </c>
      <c r="F781" s="82">
        <f>IF(zgłoszenia[[#This Row],[Data wpływu wniosku]]&gt;0,zgłoszenia[[#This Row],[Data wpływu wniosku]]," ")</f>
        <v>42558</v>
      </c>
      <c r="G781" s="60">
        <f>IF(zgłoszenia[[#This Row],[Data zakończenia sprawy]]&gt;0,zgłoszenia[[#This Row],[Data zakończenia sprawy]]," ")</f>
        <v>42579</v>
      </c>
      <c r="H781" s="61" t="str">
        <f>IF(zgłoszenia[[#This Row],[Sposób zakończenia]]&gt;0,zgłoszenia[[#This Row],[Sposób zakończenia]]," ")</f>
        <v>brak sprzeciwu - zgłoszenie skuteczne</v>
      </c>
      <c r="I781" s="77" t="e">
        <f>IF(#REF!&gt;0,#REF!,"---")</f>
        <v>#REF!</v>
      </c>
    </row>
    <row r="782" spans="1:9" ht="45" x14ac:dyDescent="0.25">
      <c r="A782" s="68" t="str">
        <f>IF(zgłoszenia[[#This Row],[ID]]&gt;0,zgłoszenia[[#This Row],[Lp.]]&amp;" "&amp;zgłoszenia[[#This Row],[ID]]&amp;"
"&amp;zgłoszenia[[#This Row],[Nr kance- laryjny]]&amp;"/P/15","---")</f>
        <v>778 ŁD
13295/P/16/P/15</v>
      </c>
      <c r="B78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stacji bazowej telefonii komórkowej 
gm. Mielno; ob.Mielno; dz. Nr 430/3</v>
      </c>
      <c r="C782" s="44" t="str">
        <f>IF(zgłoszenia[[#This Row],[Rodzaj zgłoszenia]]&gt;0,zgłoszenia[[#This Row],[Rodzaj zgłoszenia]]," ")</f>
        <v>roboty budowlane - art. 29 ust. 2</v>
      </c>
      <c r="D782" s="64" t="e">
        <f>IF(#REF!&gt;0,#REF!&amp;";
"&amp;#REF!," ")</f>
        <v>#REF!</v>
      </c>
      <c r="E782" s="69" t="e">
        <f>IF(zgłoszenia[BOŚ Znak sprawy]&gt;0,zgłoszenia[BOŚ Znak sprawy]&amp;"
( "&amp;#REF!&amp;" "&amp;"dni )"," ")</f>
        <v>#REF!</v>
      </c>
      <c r="F782" s="82">
        <f>IF(zgłoszenia[[#This Row],[Data wpływu wniosku]]&gt;0,zgłoszenia[[#This Row],[Data wpływu wniosku]]," ")</f>
        <v>42559</v>
      </c>
      <c r="G782" s="60">
        <f>IF(zgłoszenia[[#This Row],[Data zakończenia sprawy]]&gt;0,zgłoszenia[[#This Row],[Data zakończenia sprawy]]," ")</f>
        <v>42580</v>
      </c>
      <c r="H782" s="61" t="str">
        <f>IF(zgłoszenia[[#This Row],[Sposób zakończenia]]&gt;0,zgłoszenia[[#This Row],[Sposób zakończenia]]," ")</f>
        <v>decyzja sprzeciwu</v>
      </c>
      <c r="I782" s="77" t="e">
        <f>IF(#REF!&gt;0,#REF!,"---")</f>
        <v>#REF!</v>
      </c>
    </row>
    <row r="783" spans="1:9" ht="60" x14ac:dyDescent="0.25">
      <c r="A783" s="68" t="str">
        <f>IF(zgłoszenia[[#This Row],[ID]]&gt;0,zgłoszenia[[#This Row],[Lp.]]&amp;" "&amp;zgłoszenia[[#This Row],[ID]]&amp;"
"&amp;zgłoszenia[[#This Row],[Nr kance- laryjny]]&amp;"/P/15","---")</f>
        <v>779 SR
13546/P/15</v>
      </c>
      <c r="B78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wolnostojących budynków rekreacji indywidualnej 2 szt, oraz altanka ogrodowa 
gm. Biesiekierz; ob.Stare Bielice ; dz. Nr 1/1</v>
      </c>
      <c r="C783" s="44" t="str">
        <f>IF(zgłoszenia[[#This Row],[Rodzaj zgłoszenia]]&gt;0,zgłoszenia[[#This Row],[Rodzaj zgłoszenia]]," ")</f>
        <v>budowa obiektu - art. 29 ust. 1</v>
      </c>
      <c r="D783" s="64" t="e">
        <f>IF(#REF!&gt;0,#REF!&amp;";
"&amp;#REF!," ")</f>
        <v>#REF!</v>
      </c>
      <c r="E783" s="69" t="e">
        <f>IF(zgłoszenia[BOŚ Znak sprawy]&gt;0,zgłoszenia[BOŚ Znak sprawy]&amp;"
( "&amp;#REF!&amp;" "&amp;"dni )"," ")</f>
        <v>#REF!</v>
      </c>
      <c r="F783" s="82">
        <f>IF(zgłoszenia[[#This Row],[Data wpływu wniosku]]&gt;0,zgłoszenia[[#This Row],[Data wpływu wniosku]]," ")</f>
        <v>42563</v>
      </c>
      <c r="G783" s="60">
        <f>IF(zgłoszenia[[#This Row],[Data zakończenia sprawy]]&gt;0,zgłoszenia[[#This Row],[Data zakończenia sprawy]]," ")</f>
        <v>42579</v>
      </c>
      <c r="H783" s="61" t="str">
        <f>IF(zgłoszenia[[#This Row],[Sposób zakończenia]]&gt;0,zgłoszenia[[#This Row],[Sposób zakończenia]]," ")</f>
        <v>brak sprzeciwu - zgłoszenie skuteczne</v>
      </c>
      <c r="I783" s="77" t="e">
        <f>IF(#REF!&gt;0,#REF!,"---")</f>
        <v>#REF!</v>
      </c>
    </row>
    <row r="784" spans="1:9" ht="45" x14ac:dyDescent="0.25">
      <c r="A784" s="68" t="str">
        <f>IF(zgłoszenia[[#This Row],[ID]]&gt;0,zgłoszenia[[#This Row],[Lp.]]&amp;" "&amp;zgłoszenia[[#This Row],[ID]]&amp;"
"&amp;zgłoszenia[[#This Row],[Nr kance- laryjny]]&amp;"/P/15","---")</f>
        <v>780 ŁD
13504/P/15</v>
      </c>
      <c r="B78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przydomowy ganek  
gm. Biesiekierz; ob.Stare Bielice ; dz. Nr 242/69</v>
      </c>
      <c r="C784" s="44" t="str">
        <f>IF(zgłoszenia[[#This Row],[Rodzaj zgłoszenia]]&gt;0,zgłoszenia[[#This Row],[Rodzaj zgłoszenia]]," ")</f>
        <v>budowa obiektu - art. 29 ust. 1</v>
      </c>
      <c r="D784" s="64" t="e">
        <f>IF(#REF!&gt;0,#REF!&amp;";
"&amp;#REF!," ")</f>
        <v>#REF!</v>
      </c>
      <c r="E784" s="69" t="e">
        <f>IF(zgłoszenia[BOŚ Znak sprawy]&gt;0,zgłoszenia[BOŚ Znak sprawy]&amp;"
( "&amp;#REF!&amp;" "&amp;"dni )"," ")</f>
        <v>#REF!</v>
      </c>
      <c r="F784" s="82">
        <f>IF(zgłoszenia[[#This Row],[Data wpływu wniosku]]&gt;0,zgłoszenia[[#This Row],[Data wpływu wniosku]]," ")</f>
        <v>42563</v>
      </c>
      <c r="G784" s="60">
        <f>IF(zgłoszenia[[#This Row],[Data zakończenia sprawy]]&gt;0,zgłoszenia[[#This Row],[Data zakończenia sprawy]]," ")</f>
        <v>42583</v>
      </c>
      <c r="H784" s="61" t="str">
        <f>IF(zgłoszenia[[#This Row],[Sposób zakończenia]]&gt;0,zgłoszenia[[#This Row],[Sposób zakończenia]]," ")</f>
        <v>brak sprzeciwu - zgłoszenie skuteczne</v>
      </c>
      <c r="I784" s="77" t="e">
        <f>IF(#REF!&gt;0,#REF!,"---")</f>
        <v>#REF!</v>
      </c>
    </row>
    <row r="785" spans="1:9" ht="30" x14ac:dyDescent="0.25">
      <c r="A785" s="68" t="str">
        <f>IF(zgłoszenia[[#This Row],[ID]]&gt;0,zgłoszenia[[#This Row],[Lp.]]&amp;" "&amp;zgłoszenia[[#This Row],[ID]]&amp;"
"&amp;zgłoszenia[[#This Row],[Nr kance- laryjny]]&amp;"/P/15","---")</f>
        <v>781 WŚ
13465/P/15</v>
      </c>
      <c r="B78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Sianów; ob.Dąbrowa; dz. Nr 10/4</v>
      </c>
      <c r="C785" s="44" t="str">
        <f>IF(zgłoszenia[[#This Row],[Rodzaj zgłoszenia]]&gt;0,zgłoszenia[[#This Row],[Rodzaj zgłoszenia]]," ")</f>
        <v>rozbiórka obiektu - art. 31</v>
      </c>
      <c r="D785" s="64" t="e">
        <f>IF(#REF!&gt;0,#REF!&amp;";
"&amp;#REF!," ")</f>
        <v>#REF!</v>
      </c>
      <c r="E785" s="69" t="e">
        <f>IF(zgłoszenia[BOŚ Znak sprawy]&gt;0,zgłoszenia[BOŚ Znak sprawy]&amp;"
( "&amp;#REF!&amp;" "&amp;"dni )"," ")</f>
        <v>#REF!</v>
      </c>
      <c r="F785" s="82">
        <f>IF(zgłoszenia[[#This Row],[Data wpływu wniosku]]&gt;0,zgłoszenia[[#This Row],[Data wpływu wniosku]]," ")</f>
        <v>42562</v>
      </c>
      <c r="G785" s="60">
        <f>IF(zgłoszenia[[#This Row],[Data zakończenia sprawy]]&gt;0,zgłoszenia[[#This Row],[Data zakończenia sprawy]]," ")</f>
        <v>42587</v>
      </c>
      <c r="H785" s="61" t="str">
        <f>IF(zgłoszenia[[#This Row],[Sposób zakończenia]]&gt;0,zgłoszenia[[#This Row],[Sposób zakończenia]]," ")</f>
        <v>brak sprzeciwu - zgłoszenie skuteczne</v>
      </c>
      <c r="I785" s="77" t="e">
        <f>IF(#REF!&gt;0,#REF!,"---")</f>
        <v>#REF!</v>
      </c>
    </row>
    <row r="786" spans="1:9" ht="30" x14ac:dyDescent="0.25">
      <c r="A786" s="68" t="str">
        <f>IF(zgłoszenia[[#This Row],[ID]]&gt;0,zgłoszenia[[#This Row],[Lp.]]&amp;" "&amp;zgłoszenia[[#This Row],[ID]]&amp;"
"&amp;zgłoszenia[[#This Row],[Nr kance- laryjny]]&amp;"/P/15","---")</f>
        <v>782 SR
13525/P/15</v>
      </c>
      <c r="B78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mieszkalnego 
gm. Będzino; ob.Tymień; dz. Nr 196/4</v>
      </c>
      <c r="C786" s="44" t="str">
        <f>IF(zgłoszenia[[#This Row],[Rodzaj zgłoszenia]]&gt;0,zgłoszenia[[#This Row],[Rodzaj zgłoszenia]]," ")</f>
        <v>jednorodzinne art.29 ust.1 pkt 1a</v>
      </c>
      <c r="D786" s="64" t="e">
        <f>IF(#REF!&gt;0,#REF!&amp;";
"&amp;#REF!," ")</f>
        <v>#REF!</v>
      </c>
      <c r="E786" s="69" t="e">
        <f>IF(zgłoszenia[BOŚ Znak sprawy]&gt;0,zgłoszenia[BOŚ Znak sprawy]&amp;"
( "&amp;#REF!&amp;" "&amp;"dni )"," ")</f>
        <v>#REF!</v>
      </c>
      <c r="F786" s="82">
        <f>IF(zgłoszenia[[#This Row],[Data wpływu wniosku]]&gt;0,zgłoszenia[[#This Row],[Data wpływu wniosku]]," ")</f>
        <v>42563</v>
      </c>
      <c r="G786" s="60">
        <f>IF(zgłoszenia[[#This Row],[Data zakończenia sprawy]]&gt;0,zgłoszenia[[#This Row],[Data zakończenia sprawy]]," ")</f>
        <v>42586</v>
      </c>
      <c r="H786" s="61" t="str">
        <f>IF(zgłoszenia[[#This Row],[Sposób zakończenia]]&gt;0,zgłoszenia[[#This Row],[Sposób zakończenia]]," ")</f>
        <v>brak sprzeciwu - zgłoszenie skuteczne</v>
      </c>
      <c r="I786" s="77" t="e">
        <f>IF(#REF!&gt;0,#REF!,"---")</f>
        <v>#REF!</v>
      </c>
    </row>
    <row r="787" spans="1:9" ht="45" x14ac:dyDescent="0.25">
      <c r="A787" s="68" t="str">
        <f>IF(zgłoszenia[[#This Row],[ID]]&gt;0,zgłoszenia[[#This Row],[Lp.]]&amp;" "&amp;zgłoszenia[[#This Row],[ID]]&amp;"
"&amp;zgłoszenia[[#This Row],[Nr kance- laryjny]]&amp;"/P/15","---")</f>
        <v>783 EJ
13356/P/15</v>
      </c>
      <c r="B78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gospodarczy i zbiornik bezodpływowy 
gm. Będzino; ob.Śmiechów; dz. Nr 188/53</v>
      </c>
      <c r="C787" s="44" t="str">
        <f>IF(zgłoszenia[[#This Row],[Rodzaj zgłoszenia]]&gt;0,zgłoszenia[[#This Row],[Rodzaj zgłoszenia]]," ")</f>
        <v>budowa obiektu - art. 29 ust. 1</v>
      </c>
      <c r="D787" s="64" t="e">
        <f>IF(#REF!&gt;0,#REF!&amp;";
"&amp;#REF!," ")</f>
        <v>#REF!</v>
      </c>
      <c r="E787" s="69" t="e">
        <f>IF(zgłoszenia[BOŚ Znak sprawy]&gt;0,zgłoszenia[BOŚ Znak sprawy]&amp;"
( "&amp;#REF!&amp;" "&amp;"dni )"," ")</f>
        <v>#REF!</v>
      </c>
      <c r="F787" s="82">
        <f>IF(zgłoszenia[[#This Row],[Data wpływu wniosku]]&gt;0,zgłoszenia[[#This Row],[Data wpływu wniosku]]," ")</f>
        <v>42559</v>
      </c>
      <c r="G787" s="60">
        <f>IF(zgłoszenia[[#This Row],[Data zakończenia sprawy]]&gt;0,zgłoszenia[[#This Row],[Data zakończenia sprawy]]," ")</f>
        <v>42585</v>
      </c>
      <c r="H787" s="61" t="str">
        <f>IF(zgłoszenia[[#This Row],[Sposób zakończenia]]&gt;0,zgłoszenia[[#This Row],[Sposób zakończenia]]," ")</f>
        <v>brak sprzeciwu - zgłoszenie skuteczne</v>
      </c>
      <c r="I787" s="77" t="e">
        <f>IF(#REF!&gt;0,#REF!,"---")</f>
        <v>#REF!</v>
      </c>
    </row>
    <row r="788" spans="1:9" ht="45" x14ac:dyDescent="0.25">
      <c r="A788" s="68" t="str">
        <f>IF(zgłoszenia[[#This Row],[ID]]&gt;0,zgłoszenia[[#This Row],[Lp.]]&amp;" "&amp;zgłoszenia[[#This Row],[ID]]&amp;"
"&amp;zgłoszenia[[#This Row],[Nr kance- laryjny]]&amp;"/P/15","---")</f>
        <v>784 WŚ
13357/P/15</v>
      </c>
      <c r="B78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demontaż kontenera  
gm. Biesiekierz; ob.Stare Bielice ; dz. Nr 242/85</v>
      </c>
      <c r="C788" s="44" t="str">
        <f>IF(zgłoszenia[[#This Row],[Rodzaj zgłoszenia]]&gt;0,zgłoszenia[[#This Row],[Rodzaj zgłoszenia]]," ")</f>
        <v>roboty budowlane - art. 29 ust. 2</v>
      </c>
      <c r="D788" s="64" t="e">
        <f>IF(#REF!&gt;0,#REF!&amp;";
"&amp;#REF!," ")</f>
        <v>#REF!</v>
      </c>
      <c r="E788" s="69" t="e">
        <f>IF(zgłoszenia[BOŚ Znak sprawy]&gt;0,zgłoszenia[BOŚ Znak sprawy]&amp;"
( "&amp;#REF!&amp;" "&amp;"dni )"," ")</f>
        <v>#REF!</v>
      </c>
      <c r="F788" s="82">
        <f>IF(zgłoszenia[[#This Row],[Data wpływu wniosku]]&gt;0,zgłoszenia[[#This Row],[Data wpływu wniosku]]," ")</f>
        <v>42559</v>
      </c>
      <c r="G788" s="60">
        <f>IF(zgłoszenia[[#This Row],[Data zakończenia sprawy]]&gt;0,zgłoszenia[[#This Row],[Data zakończenia sprawy]]," ")</f>
        <v>42587</v>
      </c>
      <c r="H788" s="61" t="str">
        <f>IF(zgłoszenia[[#This Row],[Sposób zakończenia]]&gt;0,zgłoszenia[[#This Row],[Sposób zakończenia]]," ")</f>
        <v>brak sprzeciwu - zgłoszenie skuteczne</v>
      </c>
      <c r="I788" s="77" t="e">
        <f>IF(#REF!&gt;0,#REF!,"---")</f>
        <v>#REF!</v>
      </c>
    </row>
    <row r="789" spans="1:9" ht="30" x14ac:dyDescent="0.25">
      <c r="A789" s="68" t="str">
        <f>IF(zgłoszenia[[#This Row],[ID]]&gt;0,zgłoszenia[[#This Row],[Lp.]]&amp;" "&amp;zgłoszenia[[#This Row],[ID]]&amp;"
"&amp;zgłoszenia[[#This Row],[Nr kance- laryjny]]&amp;"/P/15","---")</f>
        <v>785 EJ
13349/P/15</v>
      </c>
      <c r="B78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mieszkalnego  
gm. Mielno; ob.Mielno; dz. Nr 99/5</v>
      </c>
      <c r="C789" s="44" t="str">
        <f>IF(zgłoszenia[[#This Row],[Rodzaj zgłoszenia]]&gt;0,zgłoszenia[[#This Row],[Rodzaj zgłoszenia]]," ")</f>
        <v>rozbiórka obiektu - art. 31</v>
      </c>
      <c r="D789" s="64" t="e">
        <f>IF(#REF!&gt;0,#REF!&amp;";
"&amp;#REF!," ")</f>
        <v>#REF!</v>
      </c>
      <c r="E789" s="69" t="e">
        <f>IF(zgłoszenia[BOŚ Znak sprawy]&gt;0,zgłoszenia[BOŚ Znak sprawy]&amp;"
( "&amp;#REF!&amp;" "&amp;"dni )"," ")</f>
        <v>#REF!</v>
      </c>
      <c r="F789" s="82">
        <f>IF(zgłoszenia[[#This Row],[Data wpływu wniosku]]&gt;0,zgłoszenia[[#This Row],[Data wpływu wniosku]]," ")</f>
        <v>42559</v>
      </c>
      <c r="G789" s="60">
        <f>IF(zgłoszenia[[#This Row],[Data zakończenia sprawy]]&gt;0,zgłoszenia[[#This Row],[Data zakończenia sprawy]]," ")</f>
        <v>42586</v>
      </c>
      <c r="H789" s="61" t="str">
        <f>IF(zgłoszenia[[#This Row],[Sposób zakończenia]]&gt;0,zgłoszenia[[#This Row],[Sposób zakończenia]]," ")</f>
        <v>brak sprzeciwu - zgłoszenie skuteczne</v>
      </c>
      <c r="I789" s="77" t="e">
        <f>IF(#REF!&gt;0,#REF!,"---")</f>
        <v>#REF!</v>
      </c>
    </row>
    <row r="790" spans="1:9" ht="45" x14ac:dyDescent="0.25">
      <c r="A790" s="68" t="str">
        <f>IF(zgłoszenia[[#This Row],[ID]]&gt;0,zgłoszenia[[#This Row],[Lp.]]&amp;" "&amp;zgłoszenia[[#This Row],[ID]]&amp;"
"&amp;zgłoszenia[[#This Row],[Nr kance- laryjny]]&amp;"/P/15","---")</f>
        <v>786 ŁD
13383/P/16/P/15</v>
      </c>
      <c r="B79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altana wolno stojąca 
gm. Będzino; ob.Mścice; dz. Nr 95/3</v>
      </c>
      <c r="C790" s="44" t="str">
        <f>IF(zgłoszenia[[#This Row],[Rodzaj zgłoszenia]]&gt;0,zgłoszenia[[#This Row],[Rodzaj zgłoszenia]]," ")</f>
        <v>budowa obiektu - art. 29 ust. 1</v>
      </c>
      <c r="D790" s="64" t="e">
        <f>IF(#REF!&gt;0,#REF!&amp;";
"&amp;#REF!," ")</f>
        <v>#REF!</v>
      </c>
      <c r="E790" s="69" t="e">
        <f>IF(zgłoszenia[BOŚ Znak sprawy]&gt;0,zgłoszenia[BOŚ Znak sprawy]&amp;"
( "&amp;#REF!&amp;" "&amp;"dni )"," ")</f>
        <v>#REF!</v>
      </c>
      <c r="F790" s="82">
        <f>IF(zgłoszenia[[#This Row],[Data wpływu wniosku]]&gt;0,zgłoszenia[[#This Row],[Data wpływu wniosku]]," ")</f>
        <v>42562</v>
      </c>
      <c r="G790" s="60">
        <f>IF(zgłoszenia[[#This Row],[Data zakończenia sprawy]]&gt;0,zgłoszenia[[#This Row],[Data zakończenia sprawy]]," ")</f>
        <v>42569</v>
      </c>
      <c r="H790" s="61" t="str">
        <f>IF(zgłoszenia[[#This Row],[Sposób zakończenia]]&gt;0,zgłoszenia[[#This Row],[Sposób zakończenia]]," ")</f>
        <v>brak sprzeciwu - zgłoszenie skuteczne</v>
      </c>
      <c r="I790" s="77" t="e">
        <f>IF(#REF!&gt;0,#REF!,"---")</f>
        <v>#REF!</v>
      </c>
    </row>
    <row r="791" spans="1:9" ht="45" x14ac:dyDescent="0.25">
      <c r="A791" s="68" t="str">
        <f>IF(zgłoszenia[[#This Row],[ID]]&gt;0,zgłoszenia[[#This Row],[Lp.]]&amp;" "&amp;zgłoszenia[[#This Row],[ID]]&amp;"
"&amp;zgłoszenia[[#This Row],[Nr kance- laryjny]]&amp;"/P/15","---")</f>
        <v>787 ŁD
13382/P/16/P/15</v>
      </c>
      <c r="B79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Świeszyno; ob.Świeszyno; dz. Nr 777/5</v>
      </c>
      <c r="C791" s="44" t="str">
        <f>IF(zgłoszenia[[#This Row],[Rodzaj zgłoszenia]]&gt;0,zgłoszenia[[#This Row],[Rodzaj zgłoszenia]]," ")</f>
        <v>budowa obiektu - art. 29 ust. 1</v>
      </c>
      <c r="D791" s="64" t="e">
        <f>IF(#REF!&gt;0,#REF!&amp;";
"&amp;#REF!," ")</f>
        <v>#REF!</v>
      </c>
      <c r="E791" s="69" t="e">
        <f>IF(zgłoszenia[BOŚ Znak sprawy]&gt;0,zgłoszenia[BOŚ Znak sprawy]&amp;"
( "&amp;#REF!&amp;" "&amp;"dni )"," ")</f>
        <v>#REF!</v>
      </c>
      <c r="F791" s="82">
        <f>IF(zgłoszenia[[#This Row],[Data wpływu wniosku]]&gt;0,zgłoszenia[[#This Row],[Data wpływu wniosku]]," ")</f>
        <v>42562</v>
      </c>
      <c r="G791" s="60">
        <f>IF(zgłoszenia[[#This Row],[Data zakończenia sprawy]]&gt;0,zgłoszenia[[#This Row],[Data zakończenia sprawy]]," ")</f>
        <v>42569</v>
      </c>
      <c r="H791" s="61" t="str">
        <f>IF(zgłoszenia[[#This Row],[Sposób zakończenia]]&gt;0,zgłoszenia[[#This Row],[Sposób zakończenia]]," ")</f>
        <v>brak sprzeciwu - zgłoszenie skuteczne</v>
      </c>
      <c r="I791" s="77" t="e">
        <f>IF(#REF!&gt;0,#REF!,"---")</f>
        <v>#REF!</v>
      </c>
    </row>
    <row r="792" spans="1:9" ht="30" x14ac:dyDescent="0.25">
      <c r="A792" s="68" t="str">
        <f>IF(zgłoszenia[[#This Row],[ID]]&gt;0,zgłoszenia[[#This Row],[Lp.]]&amp;" "&amp;zgłoszenia[[#This Row],[ID]]&amp;"
"&amp;zgłoszenia[[#This Row],[Nr kance- laryjny]]&amp;"/P/15","---")</f>
        <v>788 EJ
13583/P/15</v>
      </c>
      <c r="B79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energetyczne 
gm. Świeszyno; ob.Niedalino; dz. Nr 164/5</v>
      </c>
      <c r="C792" s="44" t="str">
        <f>IF(zgłoszenia[[#This Row],[Rodzaj zgłoszenia]]&gt;0,zgłoszenia[[#This Row],[Rodzaj zgłoszenia]]," ")</f>
        <v>budowa obiektu - art. 29 ust. 1</v>
      </c>
      <c r="D792" s="64" t="e">
        <f>IF(#REF!&gt;0,#REF!&amp;";
"&amp;#REF!," ")</f>
        <v>#REF!</v>
      </c>
      <c r="E792" s="69" t="e">
        <f>IF(zgłoszenia[BOŚ Znak sprawy]&gt;0,zgłoszenia[BOŚ Znak sprawy]&amp;"
( "&amp;#REF!&amp;" "&amp;"dni )"," ")</f>
        <v>#REF!</v>
      </c>
      <c r="F792" s="82">
        <f>IF(zgłoszenia[[#This Row],[Data wpływu wniosku]]&gt;0,zgłoszenia[[#This Row],[Data wpływu wniosku]]," ")</f>
        <v>42563</v>
      </c>
      <c r="G792" s="60">
        <f>IF(zgłoszenia[[#This Row],[Data zakończenia sprawy]]&gt;0,zgłoszenia[[#This Row],[Data zakończenia sprawy]]," ")</f>
        <v>42586</v>
      </c>
      <c r="H792" s="61" t="str">
        <f>IF(zgłoszenia[[#This Row],[Sposób zakończenia]]&gt;0,zgłoszenia[[#This Row],[Sposób zakończenia]]," ")</f>
        <v>brak sprzeciwu - zgłoszenie skuteczne</v>
      </c>
      <c r="I792" s="77" t="e">
        <f>IF(#REF!&gt;0,#REF!,"---")</f>
        <v>#REF!</v>
      </c>
    </row>
    <row r="793" spans="1:9" ht="45" x14ac:dyDescent="0.25">
      <c r="A793" s="68" t="str">
        <f>IF(zgłoszenia[[#This Row],[ID]]&gt;0,zgłoszenia[[#This Row],[Lp.]]&amp;" "&amp;zgłoszenia[[#This Row],[ID]]&amp;"
"&amp;zgłoszenia[[#This Row],[Nr kance- laryjny]]&amp;"/P/15","---")</f>
        <v>789 EJ
13580/P/15</v>
      </c>
      <c r="B793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Będzino; ob.Łasin Koszaliński ; dz. Nr 4/58</v>
      </c>
      <c r="C793" s="44" t="str">
        <f>IF(zgłoszenia[[#This Row],[Rodzaj zgłoszenia]]&gt;0,zgłoszenia[[#This Row],[Rodzaj zgłoszenia]]," ")</f>
        <v>budowa obiektu - art. 29 ust. 1</v>
      </c>
      <c r="D793" s="64" t="e">
        <f>IF(#REF!&gt;0,#REF!&amp;";
"&amp;#REF!," ")</f>
        <v>#REF!</v>
      </c>
      <c r="E793" s="69" t="e">
        <f>IF(zgłoszenia[BOŚ Znak sprawy]&gt;0,zgłoszenia[BOŚ Znak sprawy]&amp;"
( "&amp;#REF!&amp;" "&amp;"dni )"," ")</f>
        <v>#REF!</v>
      </c>
      <c r="F793" s="82">
        <f>IF(zgłoszenia[[#This Row],[Data wpływu wniosku]]&gt;0,zgłoszenia[[#This Row],[Data wpływu wniosku]]," ")</f>
        <v>42563</v>
      </c>
      <c r="G793" s="60">
        <f>IF(zgłoszenia[[#This Row],[Data zakończenia sprawy]]&gt;0,zgłoszenia[[#This Row],[Data zakończenia sprawy]]," ")</f>
        <v>42586</v>
      </c>
      <c r="H793" s="61" t="str">
        <f>IF(zgłoszenia[[#This Row],[Sposób zakończenia]]&gt;0,zgłoszenia[[#This Row],[Sposób zakończenia]]," ")</f>
        <v>brak sprzeciwu - zgłoszenie skuteczne</v>
      </c>
      <c r="I793" s="77" t="e">
        <f>IF(#REF!&gt;0,#REF!,"---")</f>
        <v>#REF!</v>
      </c>
    </row>
    <row r="794" spans="1:9" ht="45" x14ac:dyDescent="0.25">
      <c r="A794" s="68" t="str">
        <f>IF(zgłoszenia[[#This Row],[ID]]&gt;0,zgłoszenia[[#This Row],[Lp.]]&amp;" "&amp;zgłoszenia[[#This Row],[ID]]&amp;"
"&amp;zgłoszenia[[#This Row],[Nr kance- laryjny]]&amp;"/P/15","---")</f>
        <v>790 SR
42563/P/15</v>
      </c>
      <c r="B794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poszycia dachowego 
gm. Mielno; ob.Mielno; dz. Nr 711/202</v>
      </c>
      <c r="C794" s="44" t="str">
        <f>IF(zgłoszenia[[#This Row],[Rodzaj zgłoszenia]]&gt;0,zgłoszenia[[#This Row],[Rodzaj zgłoszenia]]," ")</f>
        <v>roboty budowlane - art. 29 ust. 2</v>
      </c>
      <c r="D794" s="64" t="e">
        <f>IF(#REF!&gt;0,#REF!&amp;";
"&amp;#REF!," ")</f>
        <v>#REF!</v>
      </c>
      <c r="E794" s="69" t="e">
        <f>IF(zgłoszenia[BOŚ Znak sprawy]&gt;0,zgłoszenia[BOŚ Znak sprawy]&amp;"
( "&amp;#REF!&amp;" "&amp;"dni )"," ")</f>
        <v>#REF!</v>
      </c>
      <c r="F794" s="82">
        <f>IF(zgłoszenia[[#This Row],[Data wpływu wniosku]]&gt;0,zgłoszenia[[#This Row],[Data wpływu wniosku]]," ")</f>
        <v>42563</v>
      </c>
      <c r="G794" s="60">
        <f>IF(zgłoszenia[[#This Row],[Data zakończenia sprawy]]&gt;0,zgłoszenia[[#This Row],[Data zakończenia sprawy]]," ")</f>
        <v>42583</v>
      </c>
      <c r="H794" s="61" t="str">
        <f>IF(zgłoszenia[[#This Row],[Sposób zakończenia]]&gt;0,zgłoszenia[[#This Row],[Sposób zakończenia]]," ")</f>
        <v>brak sprzeciwu - zgłoszenie skuteczne</v>
      </c>
      <c r="I794" s="77" t="e">
        <f>IF(#REF!&gt;0,#REF!,"---")</f>
        <v>#REF!</v>
      </c>
    </row>
    <row r="795" spans="1:9" ht="60" x14ac:dyDescent="0.25">
      <c r="A795" s="68" t="str">
        <f>IF(zgłoszenia[[#This Row],[ID]]&gt;0,zgłoszenia[[#This Row],[Lp.]]&amp;" "&amp;zgłoszenia[[#This Row],[ID]]&amp;"
"&amp;zgłoszenia[[#This Row],[Nr kance- laryjny]]&amp;"/P/15","---")</f>
        <v>791 EJ
13577/P/15</v>
      </c>
      <c r="B795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 mieszkalnego jednorodzinnego 
gm. Biesiekierz; ob.Stare Bielice ; dz. Nr 31/11</v>
      </c>
      <c r="C795" s="44" t="str">
        <f>IF(zgłoszenia[[#This Row],[Rodzaj zgłoszenia]]&gt;0,zgłoszenia[[#This Row],[Rodzaj zgłoszenia]]," ")</f>
        <v>jednorodzinne art.29 ust.1 pkt 1a</v>
      </c>
      <c r="D795" s="64" t="e">
        <f>IF(#REF!&gt;0,#REF!&amp;";
"&amp;#REF!," ")</f>
        <v>#REF!</v>
      </c>
      <c r="E795" s="69" t="e">
        <f>IF(zgłoszenia[BOŚ Znak sprawy]&gt;0,zgłoszenia[BOŚ Znak sprawy]&amp;"
( "&amp;#REF!&amp;" "&amp;"dni )"," ")</f>
        <v>#REF!</v>
      </c>
      <c r="F795" s="82">
        <f>IF(zgłoszenia[[#This Row],[Data wpływu wniosku]]&gt;0,zgłoszenia[[#This Row],[Data wpływu wniosku]]," ")</f>
        <v>42563</v>
      </c>
      <c r="G795" s="60">
        <f>IF(zgłoszenia[[#This Row],[Data zakończenia sprawy]]&gt;0,zgłoszenia[[#This Row],[Data zakończenia sprawy]]," ")</f>
        <v>42578</v>
      </c>
      <c r="H795" s="61" t="str">
        <f>IF(zgłoszenia[[#This Row],[Sposób zakończenia]]&gt;0,zgłoszenia[[#This Row],[Sposób zakończenia]]," ")</f>
        <v>brak sprzeciwu - zgłoszenie skuteczne</v>
      </c>
      <c r="I795" s="77" t="e">
        <f>IF(#REF!&gt;0,#REF!,"---")</f>
        <v>#REF!</v>
      </c>
    </row>
    <row r="796" spans="1:9" ht="45" x14ac:dyDescent="0.25">
      <c r="A796" s="68" t="str">
        <f>IF(zgłoszenia[[#This Row],[ID]]&gt;0,zgłoszenia[[#This Row],[Lp.]]&amp;" "&amp;zgłoszenia[[#This Row],[ID]]&amp;"
"&amp;zgłoszenia[[#This Row],[Nr kance- laryjny]]&amp;"/P/15","---")</f>
        <v>792 EJ
13569/P/15</v>
      </c>
      <c r="B796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sygnalizacji alarmu pożaru SSP 
gm. Biesiekierz; ob.Nowe Bielice; dz. Nr 101; 100/2; 118/29</v>
      </c>
      <c r="C796" s="44" t="str">
        <f>IF(zgłoszenia[[#This Row],[Rodzaj zgłoszenia]]&gt;0,zgłoszenia[[#This Row],[Rodzaj zgłoszenia]]," ")</f>
        <v>roboty budowlane - art. 29 ust. 2</v>
      </c>
      <c r="D796" s="64" t="e">
        <f>IF(#REF!&gt;0,#REF!&amp;";
"&amp;#REF!," ")</f>
        <v>#REF!</v>
      </c>
      <c r="E796" s="69" t="e">
        <f>IF(zgłoszenia[BOŚ Znak sprawy]&gt;0,zgłoszenia[BOŚ Znak sprawy]&amp;"
( "&amp;#REF!&amp;" "&amp;"dni )"," ")</f>
        <v>#REF!</v>
      </c>
      <c r="F796" s="82">
        <f>IF(zgłoszenia[[#This Row],[Data wpływu wniosku]]&gt;0,zgłoszenia[[#This Row],[Data wpływu wniosku]]," ")</f>
        <v>42563</v>
      </c>
      <c r="G796" s="60">
        <f>IF(zgłoszenia[[#This Row],[Data zakończenia sprawy]]&gt;0,zgłoszenia[[#This Row],[Data zakończenia sprawy]]," ")</f>
        <v>42586</v>
      </c>
      <c r="H796" s="61" t="str">
        <f>IF(zgłoszenia[[#This Row],[Sposób zakończenia]]&gt;0,zgłoszenia[[#This Row],[Sposób zakończenia]]," ")</f>
        <v>brak sprzeciwu - zgłoszenie skuteczne</v>
      </c>
      <c r="I796" s="77" t="e">
        <f>IF(#REF!&gt;0,#REF!,"---")</f>
        <v>#REF!</v>
      </c>
    </row>
    <row r="797" spans="1:9" ht="45" x14ac:dyDescent="0.25">
      <c r="A797" s="68" t="str">
        <f>IF(zgłoszenia[[#This Row],[ID]]&gt;0,zgłoszenia[[#This Row],[Lp.]]&amp;" "&amp;zgłoszenia[[#This Row],[ID]]&amp;"
"&amp;zgłoszenia[[#This Row],[Nr kance- laryjny]]&amp;"/P/15","---")</f>
        <v>793 AŁ
13688/P/15</v>
      </c>
      <c r="B797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 mieszkalnego jednorodzinnego 
gm. Mielno; ob.Mielenko; dz. Nr 101/12</v>
      </c>
      <c r="C797" s="44" t="str">
        <f>IF(zgłoszenia[[#This Row],[Rodzaj zgłoszenia]]&gt;0,zgłoszenia[[#This Row],[Rodzaj zgłoszenia]]," ")</f>
        <v>jednorodzinne art.29 ust.1 pkt 1a</v>
      </c>
      <c r="D797" s="64" t="e">
        <f>IF(#REF!&gt;0,#REF!&amp;";
"&amp;#REF!," ")</f>
        <v>#REF!</v>
      </c>
      <c r="E797" s="69" t="e">
        <f>IF(zgłoszenia[BOŚ Znak sprawy]&gt;0,zgłoszenia[BOŚ Znak sprawy]&amp;"
( "&amp;#REF!&amp;" "&amp;"dni )"," ")</f>
        <v>#REF!</v>
      </c>
      <c r="F797" s="82">
        <f>IF(zgłoszenia[[#This Row],[Data wpływu wniosku]]&gt;0,zgłoszenia[[#This Row],[Data wpływu wniosku]]," ")</f>
        <v>42564</v>
      </c>
      <c r="G797" s="60">
        <f>IF(zgłoszenia[[#This Row],[Data zakończenia sprawy]]&gt;0,zgłoszenia[[#This Row],[Data zakończenia sprawy]]," ")</f>
        <v>42576</v>
      </c>
      <c r="H797" s="61" t="str">
        <f>IF(zgłoszenia[[#This Row],[Sposób zakończenia]]&gt;0,zgłoszenia[[#This Row],[Sposób zakończenia]]," ")</f>
        <v>brak sprzeciwu - zgłoszenie skuteczne</v>
      </c>
      <c r="I797" s="77" t="e">
        <f>IF(#REF!&gt;0,#REF!,"---")</f>
        <v>#REF!</v>
      </c>
    </row>
    <row r="798" spans="1:9" ht="45" x14ac:dyDescent="0.25">
      <c r="A798" s="68" t="str">
        <f>IF(zgłoszenia[[#This Row],[ID]]&gt;0,zgłoszenia[[#This Row],[Lp.]]&amp;" "&amp;zgłoszenia[[#This Row],[ID]]&amp;"
"&amp;zgłoszenia[[#This Row],[Nr kance- laryjny]]&amp;"/P/15","---")</f>
        <v>794 EJ
13669/P/15</v>
      </c>
      <c r="B798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elektroenergetycznej 
gm. Mielno; ob.Sarbinowo; dz. Nr 210/4; 210/5; 440/11; 440/14; 440/45</v>
      </c>
      <c r="C798" s="44" t="str">
        <f>IF(zgłoszenia[[#This Row],[Rodzaj zgłoszenia]]&gt;0,zgłoszenia[[#This Row],[Rodzaj zgłoszenia]]," ")</f>
        <v>sieci art.29 ust.1 pkt 19a</v>
      </c>
      <c r="D798" s="64" t="e">
        <f>IF(#REF!&gt;0,#REF!&amp;";
"&amp;#REF!," ")</f>
        <v>#REF!</v>
      </c>
      <c r="E798" s="69" t="e">
        <f>IF(zgłoszenia[BOŚ Znak sprawy]&gt;0,zgłoszenia[BOŚ Znak sprawy]&amp;"
( "&amp;#REF!&amp;" "&amp;"dni )"," ")</f>
        <v>#REF!</v>
      </c>
      <c r="F798" s="82">
        <f>IF(zgłoszenia[[#This Row],[Data wpływu wniosku]]&gt;0,zgłoszenia[[#This Row],[Data wpływu wniosku]]," ")</f>
        <v>42564</v>
      </c>
      <c r="G798" s="60">
        <f>IF(zgłoszenia[[#This Row],[Data zakończenia sprawy]]&gt;0,zgłoszenia[[#This Row],[Data zakończenia sprawy]]," ")</f>
        <v>42571</v>
      </c>
      <c r="H798" s="61" t="str">
        <f>IF(zgłoszenia[[#This Row],[Sposób zakończenia]]&gt;0,zgłoszenia[[#This Row],[Sposób zakończenia]]," ")</f>
        <v>brak sprzeciwu - zgłoszenie skuteczne</v>
      </c>
      <c r="I798" s="77" t="e">
        <f>IF(#REF!&gt;0,#REF!,"---")</f>
        <v>#REF!</v>
      </c>
    </row>
    <row r="799" spans="1:9" ht="30" x14ac:dyDescent="0.25">
      <c r="A799" s="68" t="str">
        <f>IF(zgłoszenia[[#This Row],[ID]]&gt;0,zgłoszenia[[#This Row],[Lp.]]&amp;" "&amp;zgłoszenia[[#This Row],[ID]]&amp;"
"&amp;zgłoszenia[[#This Row],[Nr kance- laryjny]]&amp;"/P/15","---")</f>
        <v>795 SR
13859/P/15</v>
      </c>
      <c r="B799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rekreacji indywidualnej 
gm. Mielno; ob.Sarbinowo; dz. Nr 322/3</v>
      </c>
      <c r="C799" s="44" t="str">
        <f>IF(zgłoszenia[[#This Row],[Rodzaj zgłoszenia]]&gt;0,zgłoszenia[[#This Row],[Rodzaj zgłoszenia]]," ")</f>
        <v>budowa obiektu - art. 29 ust. 1</v>
      </c>
      <c r="D799" s="64" t="e">
        <f>IF(#REF!&gt;0,#REF!&amp;";
"&amp;#REF!," ")</f>
        <v>#REF!</v>
      </c>
      <c r="E799" s="69" t="e">
        <f>IF(zgłoszenia[BOŚ Znak sprawy]&gt;0,zgłoszenia[BOŚ Znak sprawy]&amp;"
( "&amp;#REF!&amp;" "&amp;"dni )"," ")</f>
        <v>#REF!</v>
      </c>
      <c r="F799" s="82">
        <f>IF(zgłoszenia[[#This Row],[Data wpływu wniosku]]&gt;0,zgłoszenia[[#This Row],[Data wpływu wniosku]]," ")</f>
        <v>42566</v>
      </c>
      <c r="G799" s="60">
        <f>IF(zgłoszenia[[#This Row],[Data zakończenia sprawy]]&gt;0,zgłoszenia[[#This Row],[Data zakończenia sprawy]]," ")</f>
        <v>42573</v>
      </c>
      <c r="H799" s="61" t="str">
        <f>IF(zgłoszenia[[#This Row],[Sposób zakończenia]]&gt;0,zgłoszenia[[#This Row],[Sposób zakończenia]]," ")</f>
        <v>brak sprzeciwu - zgłoszenie skuteczne</v>
      </c>
      <c r="I799" s="77" t="e">
        <f>IF(#REF!&gt;0,#REF!,"---")</f>
        <v>#REF!</v>
      </c>
    </row>
    <row r="800" spans="1:9" ht="30" x14ac:dyDescent="0.25">
      <c r="A800" s="68" t="str">
        <f>IF(zgłoszenia[[#This Row],[ID]]&gt;0,zgłoszenia[[#This Row],[Lp.]]&amp;" "&amp;zgłoszenia[[#This Row],[ID]]&amp;"
"&amp;zgłoszenia[[#This Row],[Nr kance- laryjny]]&amp;"/P/15","---")</f>
        <v>796 SR
13858/P/15</v>
      </c>
      <c r="B800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pięć budynków gospodarczych 
gm. Mielno; ob.Sarbinowo; dz. Nr 322/13</v>
      </c>
      <c r="C800" s="44" t="str">
        <f>IF(zgłoszenia[[#This Row],[Rodzaj zgłoszenia]]&gt;0,zgłoszenia[[#This Row],[Rodzaj zgłoszenia]]," ")</f>
        <v>budowa obiektu - art. 29 ust. 1</v>
      </c>
      <c r="D800" s="64" t="e">
        <f>IF(#REF!&gt;0,#REF!&amp;";
"&amp;#REF!," ")</f>
        <v>#REF!</v>
      </c>
      <c r="E800" s="69" t="e">
        <f>IF(zgłoszenia[BOŚ Znak sprawy]&gt;0,zgłoszenia[BOŚ Znak sprawy]&amp;"
( "&amp;#REF!&amp;" "&amp;"dni )"," ")</f>
        <v>#REF!</v>
      </c>
      <c r="F800" s="82">
        <f>IF(zgłoszenia[[#This Row],[Data wpływu wniosku]]&gt;0,zgłoszenia[[#This Row],[Data wpływu wniosku]]," ")</f>
        <v>42566</v>
      </c>
      <c r="G800" s="60">
        <f>IF(zgłoszenia[[#This Row],[Data zakończenia sprawy]]&gt;0,zgłoszenia[[#This Row],[Data zakończenia sprawy]]," ")</f>
        <v>42587</v>
      </c>
      <c r="H800" s="61" t="str">
        <f>IF(zgłoszenia[[#This Row],[Sposób zakończenia]]&gt;0,zgłoszenia[[#This Row],[Sposób zakończenia]]," ")</f>
        <v>brak sprzeciwu - zgłoszenie skuteczne</v>
      </c>
      <c r="I800" s="77" t="e">
        <f>IF(#REF!&gt;0,#REF!,"---")</f>
        <v>#REF!</v>
      </c>
    </row>
    <row r="801" spans="1:9" ht="30" x14ac:dyDescent="0.25">
      <c r="A801" s="68" t="str">
        <f>IF(zgłoszenia[[#This Row],[ID]]&gt;0,zgłoszenia[[#This Row],[Lp.]]&amp;" "&amp;zgłoszenia[[#This Row],[ID]]&amp;"
"&amp;zgłoszenia[[#This Row],[Nr kance- laryjny]]&amp;"/P/15","---")</f>
        <v>797 SR
13856/P/15</v>
      </c>
      <c r="B801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ob.Sarbinowo; dz. Nr 322/12</v>
      </c>
      <c r="C801" s="44" t="str">
        <f>IF(zgłoszenia[[#This Row],[Rodzaj zgłoszenia]]&gt;0,zgłoszenia[[#This Row],[Rodzaj zgłoszenia]]," ")</f>
        <v>budowa obiektu - art. 29 ust. 1</v>
      </c>
      <c r="D801" s="64" t="e">
        <f>IF(#REF!&gt;0,#REF!&amp;";
"&amp;#REF!," ")</f>
        <v>#REF!</v>
      </c>
      <c r="E801" s="69" t="e">
        <f>IF(zgłoszenia[BOŚ Znak sprawy]&gt;0,zgłoszenia[BOŚ Znak sprawy]&amp;"
( "&amp;#REF!&amp;" "&amp;"dni )"," ")</f>
        <v>#REF!</v>
      </c>
      <c r="F801" s="82">
        <f>IF(zgłoszenia[[#This Row],[Data wpływu wniosku]]&gt;0,zgłoszenia[[#This Row],[Data wpływu wniosku]]," ")</f>
        <v>42566</v>
      </c>
      <c r="G801" s="60">
        <f>IF(zgłoszenia[[#This Row],[Data zakończenia sprawy]]&gt;0,zgłoszenia[[#This Row],[Data zakończenia sprawy]]," ")</f>
        <v>42592</v>
      </c>
      <c r="H801" s="61" t="str">
        <f>IF(zgłoszenia[[#This Row],[Sposób zakończenia]]&gt;0,zgłoszenia[[#This Row],[Sposób zakończenia]]," ")</f>
        <v>decyzja sprzeciwu</v>
      </c>
      <c r="I801" s="77" t="e">
        <f>IF(#REF!&gt;0,#REF!,"---")</f>
        <v>#REF!</v>
      </c>
    </row>
    <row r="802" spans="1:9" ht="30" x14ac:dyDescent="0.25">
      <c r="A802" s="68" t="str">
        <f>IF(zgłoszenia[[#This Row],[ID]]&gt;0,zgłoszenia[[#This Row],[Lp.]]&amp;" "&amp;zgłoszenia[[#This Row],[ID]]&amp;"
"&amp;zgłoszenia[[#This Row],[Nr kance- laryjny]]&amp;"/P/15","---")</f>
        <v>798 AA
13843/P/15</v>
      </c>
      <c r="B802" s="66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Polanów; ob.Krąg- Doły; dz. Nr 149/28</v>
      </c>
      <c r="C802" s="44" t="str">
        <f>IF(zgłoszenia[[#This Row],[Rodzaj zgłoszenia]]&gt;0,zgłoszenia[[#This Row],[Rodzaj zgłoszenia]]," ")</f>
        <v>budowa obiektu - art. 29 ust. 1</v>
      </c>
      <c r="D802" s="64" t="e">
        <f>IF(#REF!&gt;0,#REF!&amp;";
"&amp;#REF!," ")</f>
        <v>#REF!</v>
      </c>
      <c r="E802" s="69" t="e">
        <f>IF(zgłoszenia[BOŚ Znak sprawy]&gt;0,zgłoszenia[BOŚ Znak sprawy]&amp;"
( "&amp;#REF!&amp;" "&amp;"dni )"," ")</f>
        <v>#REF!</v>
      </c>
      <c r="F802" s="82">
        <f>IF(zgłoszenia[[#This Row],[Data wpływu wniosku]]&gt;0,zgłoszenia[[#This Row],[Data wpływu wniosku]]," ")</f>
        <v>42566</v>
      </c>
      <c r="G802" s="60">
        <f>IF(zgłoszenia[[#This Row],[Data zakończenia sprawy]]&gt;0,zgłoszenia[[#This Row],[Data zakończenia sprawy]]," ")</f>
        <v>42580</v>
      </c>
      <c r="H802" s="61" t="str">
        <f>IF(zgłoszenia[[#This Row],[Sposób zakończenia]]&gt;0,zgłoszenia[[#This Row],[Sposób zakończenia]]," ")</f>
        <v>brak sprzeciwu - zgłoszenie skuteczne</v>
      </c>
      <c r="I802" s="77" t="e">
        <f>IF(#REF!&gt;0,#REF!,"---")</f>
        <v>#REF!</v>
      </c>
    </row>
  </sheetData>
  <sheetProtection password="CF27" sheet="1" objects="1" scenarios="1"/>
  <dataConsolidate/>
  <mergeCells count="2">
    <mergeCell ref="C2:H2"/>
    <mergeCell ref="C1:H1"/>
  </mergeCells>
  <conditionalFormatting sqref="A4:I802">
    <cfRule type="cellIs" dxfId="36" priority="3" operator="equal">
      <formula>0</formula>
    </cfRule>
    <cfRule type="containsBlanks" dxfId="35" priority="6">
      <formula>LEN(TRIM(A4))=0</formula>
    </cfRule>
  </conditionalFormatting>
  <conditionalFormatting sqref="H4:H802">
    <cfRule type="containsText" dxfId="34" priority="1" operator="containsText" text="decyzja">
      <formula>NOT(ISERROR(SEARCH("decyzja",H4)))</formula>
    </cfRule>
  </conditionalFormatting>
  <printOptions horizontalCentered="1"/>
  <pageMargins left="0.23622047244094491" right="0.23622047244094491" top="0.59055118110236227" bottom="0.59055118110236227" header="0.15748031496062992" footer="0.15748031496062992"/>
  <pageSetup paperSize="9" scale="77" fitToHeight="0" orientation="landscape" blackAndWhite="1" horizontalDpi="300" verticalDpi="300" r:id="rId1"/>
  <headerFooter>
    <oddHeader>&amp;C&amp;"-,Pogrubiony"&amp;14&amp;UEwidencja zgłoszeń w 2015 r. &amp;Rdata wydruku:  &amp;D</oddHeader>
    <oddFooter>&amp;L&amp;F&amp;Rstrona  &amp;P z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FFFF00"/>
    <pageSetUpPr fitToPage="1"/>
  </sheetPr>
  <dimension ref="A2:I29"/>
  <sheetViews>
    <sheetView showGridLines="0" zoomScaleNormal="100" workbookViewId="0">
      <selection activeCell="T18" sqref="T18"/>
    </sheetView>
  </sheetViews>
  <sheetFormatPr defaultRowHeight="15" x14ac:dyDescent="0.25"/>
  <cols>
    <col min="2" max="2" width="19.5703125" customWidth="1"/>
    <col min="3" max="5" width="15.28515625" customWidth="1"/>
    <col min="9" max="9" width="15.85546875" bestFit="1" customWidth="1"/>
  </cols>
  <sheetData>
    <row r="2" spans="2:9" s="32" customFormat="1" ht="34.5" customHeight="1" x14ac:dyDescent="0.25">
      <c r="B2" s="162" t="s">
        <v>39</v>
      </c>
      <c r="C2" s="162"/>
      <c r="D2" s="162"/>
      <c r="E2" s="162"/>
      <c r="G2" s="36" t="s">
        <v>46</v>
      </c>
      <c r="H2" s="36"/>
      <c r="I2" s="37">
        <f ca="1">TODAY()</f>
        <v>43683</v>
      </c>
    </row>
    <row r="3" spans="2:9" s="29" customFormat="1" ht="34.5" customHeight="1" x14ac:dyDescent="0.25">
      <c r="B3" s="26" t="s">
        <v>2</v>
      </c>
      <c r="C3" s="26" t="s">
        <v>45</v>
      </c>
      <c r="D3" s="26" t="s">
        <v>38</v>
      </c>
      <c r="E3" s="26" t="s">
        <v>40</v>
      </c>
    </row>
    <row r="4" spans="2:9" s="29" customFormat="1" ht="23.25" customHeight="1" x14ac:dyDescent="0.25">
      <c r="B4" s="33" t="s">
        <v>42</v>
      </c>
      <c r="C4" s="28" t="e">
        <f>COUNTIFS(#REF!,$C$3,zgłoszenia[ID],$B4)</f>
        <v>#REF!</v>
      </c>
      <c r="D4" s="28" t="e">
        <f>COUNTIFS(#REF!,$D$3,zgłoszenia[ID],$B4)</f>
        <v>#REF!</v>
      </c>
      <c r="E4" s="27" t="e">
        <f>SUM(C4:D4)</f>
        <v>#REF!</v>
      </c>
    </row>
    <row r="5" spans="2:9" s="29" customFormat="1" ht="23.25" customHeight="1" x14ac:dyDescent="0.25">
      <c r="B5" s="133" t="s">
        <v>35</v>
      </c>
      <c r="C5" s="28" t="e">
        <f>COUNTIFS(#REF!,$C$3,zgłoszenia[ID],$B5)</f>
        <v>#REF!</v>
      </c>
      <c r="D5" s="28" t="e">
        <f>COUNTIFS(#REF!,$D$3,zgłoszenia[ID],$B5)</f>
        <v>#REF!</v>
      </c>
      <c r="E5" s="27" t="e">
        <f t="shared" ref="E5:E12" si="0">SUM(C5:D5)</f>
        <v>#REF!</v>
      </c>
    </row>
    <row r="6" spans="2:9" s="29" customFormat="1" ht="23.25" customHeight="1" x14ac:dyDescent="0.25">
      <c r="B6" s="33" t="s">
        <v>11</v>
      </c>
      <c r="C6" s="28" t="e">
        <f>COUNTIFS(#REF!,$C$3,zgłoszenia[ID],$B6)</f>
        <v>#REF!</v>
      </c>
      <c r="D6" s="28" t="e">
        <f>COUNTIFS(#REF!,$D$3,zgłoszenia[ID],$B6)</f>
        <v>#REF!</v>
      </c>
      <c r="E6" s="27" t="e">
        <f t="shared" si="0"/>
        <v>#REF!</v>
      </c>
    </row>
    <row r="7" spans="2:9" s="29" customFormat="1" ht="23.25" customHeight="1" x14ac:dyDescent="0.25">
      <c r="B7" s="33" t="s">
        <v>36</v>
      </c>
      <c r="C7" s="28" t="e">
        <f>COUNTIFS(#REF!,$C$3,zgłoszenia[ID],$B7)</f>
        <v>#REF!</v>
      </c>
      <c r="D7" s="28" t="e">
        <f>COUNTIFS(#REF!,$D$3,zgłoszenia[ID],$B7)</f>
        <v>#REF!</v>
      </c>
      <c r="E7" s="27" t="e">
        <f t="shared" si="0"/>
        <v>#REF!</v>
      </c>
    </row>
    <row r="8" spans="2:9" s="29" customFormat="1" ht="23.25" customHeight="1" x14ac:dyDescent="0.25">
      <c r="B8" s="33" t="s">
        <v>43</v>
      </c>
      <c r="C8" s="28" t="e">
        <f>COUNTIFS(#REF!,$C$3,zgłoszenia[ID],$B8)</f>
        <v>#REF!</v>
      </c>
      <c r="D8" s="28" t="e">
        <f>COUNTIFS(#REF!,$D$3,zgłoszenia[ID],$B8)</f>
        <v>#REF!</v>
      </c>
      <c r="E8" s="27" t="e">
        <f t="shared" si="0"/>
        <v>#REF!</v>
      </c>
    </row>
    <row r="9" spans="2:9" s="29" customFormat="1" ht="23.25" customHeight="1" x14ac:dyDescent="0.25">
      <c r="B9" s="33" t="s">
        <v>37</v>
      </c>
      <c r="C9" s="28" t="e">
        <f>COUNTIFS(#REF!,$C$3,zgłoszenia[ID],$B9)</f>
        <v>#REF!</v>
      </c>
      <c r="D9" s="28" t="e">
        <f>COUNTIFS(#REF!,$D$3,zgłoszenia[ID],$B9)</f>
        <v>#REF!</v>
      </c>
      <c r="E9" s="27" t="e">
        <f t="shared" si="0"/>
        <v>#REF!</v>
      </c>
    </row>
    <row r="10" spans="2:9" s="29" customFormat="1" ht="23.25" customHeight="1" x14ac:dyDescent="0.25">
      <c r="B10" s="133" t="s">
        <v>41</v>
      </c>
      <c r="C10" s="28" t="e">
        <f>COUNTIFS(#REF!,$C$3,zgłoszenia[ID],$B10)</f>
        <v>#REF!</v>
      </c>
      <c r="D10" s="28" t="e">
        <f>COUNTIFS(#REF!,$D$3,zgłoszenia[ID],$B10)</f>
        <v>#REF!</v>
      </c>
      <c r="E10" s="27" t="e">
        <f t="shared" si="0"/>
        <v>#REF!</v>
      </c>
    </row>
    <row r="11" spans="2:9" s="29" customFormat="1" ht="23.25" customHeight="1" x14ac:dyDescent="0.25">
      <c r="B11" s="134" t="s">
        <v>63</v>
      </c>
      <c r="C11" s="28" t="e">
        <f>COUNTIFS(#REF!,$C$3,zgłoszenia[ID],$B11)</f>
        <v>#REF!</v>
      </c>
      <c r="D11" s="28" t="e">
        <f>COUNTIFS(#REF!,$D$3,zgłoszenia[ID],$B11)</f>
        <v>#REF!</v>
      </c>
      <c r="E11" s="27" t="e">
        <f t="shared" si="0"/>
        <v>#REF!</v>
      </c>
    </row>
    <row r="12" spans="2:9" s="29" customFormat="1" ht="23.25" customHeight="1" x14ac:dyDescent="0.25">
      <c r="B12" s="34" t="s">
        <v>209</v>
      </c>
      <c r="C12" s="28" t="e">
        <f>COUNTIFS(#REF!,$C$3,zgłoszenia[ID],$B12)</f>
        <v>#REF!</v>
      </c>
      <c r="D12" s="28" t="e">
        <f>COUNTIFS(#REF!,$D$3,zgłoszenia[ID],$B12)</f>
        <v>#REF!</v>
      </c>
      <c r="E12" s="27" t="e">
        <f t="shared" si="0"/>
        <v>#REF!</v>
      </c>
    </row>
    <row r="13" spans="2:9" s="29" customFormat="1" ht="23.25" customHeight="1" x14ac:dyDescent="0.25">
      <c r="B13" s="34" t="s">
        <v>1178</v>
      </c>
      <c r="C13" s="28" t="e">
        <f>COUNTIFS(#REF!,$C$3,zgłoszenia[ID],$B13)</f>
        <v>#REF!</v>
      </c>
      <c r="D13" s="28" t="e">
        <f>COUNTIFS(#REF!,$D$3,zgłoszenia[ID],$B13)</f>
        <v>#REF!</v>
      </c>
      <c r="E13" s="27" t="e">
        <f t="shared" ref="E13:E14" si="1">SUM(C13:D13)</f>
        <v>#REF!</v>
      </c>
    </row>
    <row r="14" spans="2:9" s="29" customFormat="1" ht="23.25" customHeight="1" thickBot="1" x14ac:dyDescent="0.3">
      <c r="B14" s="34" t="s">
        <v>12</v>
      </c>
      <c r="C14" s="28" t="e">
        <f>COUNTIFS(#REF!,$C$3,zgłoszenia[ID],$B14)</f>
        <v>#REF!</v>
      </c>
      <c r="D14" s="28" t="e">
        <f>COUNTIFS(#REF!,$D$3,zgłoszenia[ID],$B14)</f>
        <v>#REF!</v>
      </c>
      <c r="E14" s="27" t="e">
        <f t="shared" si="1"/>
        <v>#REF!</v>
      </c>
    </row>
    <row r="15" spans="2:9" s="29" customFormat="1" ht="23.25" customHeight="1" thickBot="1" x14ac:dyDescent="0.3">
      <c r="B15" s="30" t="s">
        <v>44</v>
      </c>
      <c r="C15" s="89" t="e">
        <f>SUM(C4:C14)</f>
        <v>#REF!</v>
      </c>
      <c r="D15" s="31" t="e">
        <f>SUM(D4:D14)</f>
        <v>#REF!</v>
      </c>
      <c r="E15" s="31" t="e">
        <f>SUM(E4:E14)</f>
        <v>#REF!</v>
      </c>
    </row>
    <row r="18" spans="1:7" ht="30" customHeight="1" x14ac:dyDescent="0.25">
      <c r="A18" s="29"/>
      <c r="B18" s="163" t="s">
        <v>47</v>
      </c>
      <c r="C18" s="164"/>
      <c r="D18" s="164"/>
      <c r="E18" s="165"/>
    </row>
    <row r="19" spans="1:7" ht="31.5" x14ac:dyDescent="0.25">
      <c r="A19" s="29"/>
      <c r="B19" s="38" t="s">
        <v>48</v>
      </c>
      <c r="C19" s="26" t="s">
        <v>45</v>
      </c>
      <c r="D19" s="26" t="s">
        <v>38</v>
      </c>
      <c r="E19" s="26" t="s">
        <v>40</v>
      </c>
      <c r="G19" s="81"/>
    </row>
    <row r="20" spans="1:7" ht="33" customHeight="1" x14ac:dyDescent="0.25">
      <c r="A20" s="94">
        <v>6743</v>
      </c>
      <c r="B20" s="39" t="s">
        <v>16</v>
      </c>
      <c r="C20" s="28" t="e">
        <f>COUNTIFS(#REF!,$C$19,zgłoszenia[Rodzaj zgłoszenia],$B20)</f>
        <v>#REF!</v>
      </c>
      <c r="D20" s="28" t="e">
        <f>COUNTIFS(#REF!,$D$19,zgłoszenia[Rodzaj zgłoszenia],$B20)</f>
        <v>#REF!</v>
      </c>
      <c r="E20" s="27" t="e">
        <f>SUM(C20:D20)</f>
        <v>#REF!</v>
      </c>
      <c r="G20" s="35"/>
    </row>
    <row r="21" spans="1:7" ht="33" customHeight="1" x14ac:dyDescent="0.25">
      <c r="A21" s="94">
        <v>6746</v>
      </c>
      <c r="B21" s="39" t="s">
        <v>82</v>
      </c>
      <c r="C21" s="28" t="e">
        <f>COUNTIFS(#REF!,$C$19,zgłoszenia[Rodzaj zgłoszenia],$B21)</f>
        <v>#REF!</v>
      </c>
      <c r="D21" s="28" t="e">
        <f>COUNTIFS(#REF!,$D$19,zgłoszenia[Rodzaj zgłoszenia],$B21)</f>
        <v>#REF!</v>
      </c>
      <c r="E21" s="27" t="e">
        <f>SUM(C21:D21)</f>
        <v>#REF!</v>
      </c>
      <c r="G21" s="35"/>
    </row>
    <row r="22" spans="1:7" ht="33" customHeight="1" x14ac:dyDescent="0.25">
      <c r="A22" s="94">
        <v>6747</v>
      </c>
      <c r="B22" s="39" t="s">
        <v>80</v>
      </c>
      <c r="C22" s="28" t="e">
        <f>COUNTIFS(#REF!,$C$19,zgłoszenia[Rodzaj zgłoszenia],$B22)</f>
        <v>#REF!</v>
      </c>
      <c r="D22" s="28" t="e">
        <f>COUNTIFS(#REF!,$D$19,zgłoszenia[Rodzaj zgłoszenia],$B22)</f>
        <v>#REF!</v>
      </c>
      <c r="E22" s="27" t="e">
        <f>SUM(C22:D22)</f>
        <v>#REF!</v>
      </c>
      <c r="G22" s="35"/>
    </row>
    <row r="23" spans="1:7" ht="33" customHeight="1" x14ac:dyDescent="0.25">
      <c r="A23" s="94">
        <v>6748</v>
      </c>
      <c r="B23" s="39" t="s">
        <v>81</v>
      </c>
      <c r="C23" s="28" t="e">
        <f>COUNTIFS(#REF!,$C$19,zgłoszenia[Rodzaj zgłoszenia],$B23)</f>
        <v>#REF!</v>
      </c>
      <c r="D23" s="28" t="e">
        <f>COUNTIFS(#REF!,$D$19,zgłoszenia[Rodzaj zgłoszenia],$B23)</f>
        <v>#REF!</v>
      </c>
      <c r="E23" s="27" t="e">
        <f>SUM(C23:D23)</f>
        <v>#REF!</v>
      </c>
      <c r="G23" s="35"/>
    </row>
    <row r="24" spans="1:7" ht="33" customHeight="1" x14ac:dyDescent="0.25">
      <c r="A24" s="94">
        <v>6743</v>
      </c>
      <c r="B24" s="39" t="s">
        <v>22</v>
      </c>
      <c r="C24" s="28" t="e">
        <f>COUNTIFS(#REF!,$C$19,zgłoszenia[Rodzaj zgłoszenia],$B24)</f>
        <v>#REF!</v>
      </c>
      <c r="D24" s="28" t="e">
        <f>COUNTIFS(#REF!,$D$19,zgłoszenia[Rodzaj zgłoszenia],$B24)</f>
        <v>#REF!</v>
      </c>
      <c r="E24" s="27" t="e">
        <f t="shared" ref="E24:E27" si="2">SUM(C24:D24)</f>
        <v>#REF!</v>
      </c>
    </row>
    <row r="25" spans="1:7" ht="33" customHeight="1" x14ac:dyDescent="0.25">
      <c r="A25" s="94">
        <v>6743</v>
      </c>
      <c r="B25" s="97" t="s">
        <v>19</v>
      </c>
      <c r="C25" s="91" t="e">
        <f>COUNTIFS(#REF!,$C$19,zgłoszenia[Rodzaj zgłoszenia],$B25)</f>
        <v>#REF!</v>
      </c>
      <c r="D25" s="91" t="e">
        <f>COUNTIFS(#REF!,$D$19,zgłoszenia[Rodzaj zgłoszenia],$B25)</f>
        <v>#REF!</v>
      </c>
      <c r="E25" s="92" t="e">
        <f t="shared" si="2"/>
        <v>#REF!</v>
      </c>
    </row>
    <row r="26" spans="1:7" ht="33" customHeight="1" x14ac:dyDescent="0.25">
      <c r="A26" s="94">
        <v>6743</v>
      </c>
      <c r="B26" s="39" t="s">
        <v>24</v>
      </c>
      <c r="C26" s="28" t="e">
        <f>COUNTIFS(#REF!,$C$19,zgłoszenia[Rodzaj zgłoszenia],$B26)</f>
        <v>#REF!</v>
      </c>
      <c r="D26" s="28" t="e">
        <f>COUNTIFS(#REF!,$D$19,zgłoszenia[Rodzaj zgłoszenia],$B26)</f>
        <v>#REF!</v>
      </c>
      <c r="E26" s="27" t="e">
        <f t="shared" si="2"/>
        <v>#REF!</v>
      </c>
    </row>
    <row r="27" spans="1:7" ht="33" customHeight="1" x14ac:dyDescent="0.25">
      <c r="A27" s="94">
        <v>6743</v>
      </c>
      <c r="B27" s="39" t="s">
        <v>27</v>
      </c>
      <c r="C27" s="28" t="e">
        <f>COUNTIFS(#REF!,$C$19,zgłoszenia[Rodzaj zgłoszenia],$B27)</f>
        <v>#REF!</v>
      </c>
      <c r="D27" s="28" t="e">
        <f>COUNTIFS(#REF!,$D$19,zgłoszenia[Rodzaj zgłoszenia],$B27)</f>
        <v>#REF!</v>
      </c>
      <c r="E27" s="27" t="e">
        <f t="shared" si="2"/>
        <v>#REF!</v>
      </c>
    </row>
    <row r="28" spans="1:7" ht="33" customHeight="1" thickBot="1" x14ac:dyDescent="0.3">
      <c r="A28" s="93"/>
      <c r="B28" s="49" t="s">
        <v>181</v>
      </c>
      <c r="C28" s="27" t="e">
        <f>(((SUM(C4:C14))-(SUM(C20:C27))))</f>
        <v>#REF!</v>
      </c>
      <c r="D28" s="27" t="e">
        <f>(((SUM(D4:D14))-(SUM(D20:D27))))</f>
        <v>#REF!</v>
      </c>
      <c r="E28" s="27" t="e">
        <f>(((SUM(E4:E14))-(SUM(E20:E27))))</f>
        <v>#REF!</v>
      </c>
    </row>
    <row r="29" spans="1:7" s="29" customFormat="1" ht="23.25" customHeight="1" thickBot="1" x14ac:dyDescent="0.3">
      <c r="B29" s="40" t="s">
        <v>44</v>
      </c>
      <c r="C29" s="90" t="e">
        <f>SUM(C20:C28)</f>
        <v>#REF!</v>
      </c>
      <c r="D29" s="41" t="e">
        <f>SUM(D20:D28)</f>
        <v>#REF!</v>
      </c>
      <c r="E29" s="41" t="e">
        <f t="shared" ref="E29" si="3">SUM(E20:E28)</f>
        <v>#REF!</v>
      </c>
    </row>
  </sheetData>
  <sheetProtection algorithmName="SHA-512" hashValue="9IqIOKQCWYC8YG2E52EjHeyriw4P3z1VKnJHyZTj8zF+Ntg7wfiBB4LDe45fd2/R6pYOaWKKeFZzk5Rm+EJFlg==" saltValue="MHSHFGiNERxLd5SRIaZKrQ==" spinCount="100000" sheet="1" objects="1" scenarios="1"/>
  <mergeCells count="2">
    <mergeCell ref="B2:E2"/>
    <mergeCell ref="B18:E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4" tint="0.39997558519241921"/>
  </sheetPr>
  <dimension ref="A2:D16"/>
  <sheetViews>
    <sheetView workbookViewId="0">
      <selection activeCell="D14" sqref="D14"/>
    </sheetView>
  </sheetViews>
  <sheetFormatPr defaultColWidth="9.140625" defaultRowHeight="15" x14ac:dyDescent="0.25"/>
  <cols>
    <col min="1" max="1" width="9.140625" style="18"/>
    <col min="2" max="2" width="15.5703125" style="18" customWidth="1"/>
    <col min="3" max="3" width="11.5703125" style="18" bestFit="1" customWidth="1"/>
    <col min="4" max="4" width="16.28515625" style="18" customWidth="1"/>
    <col min="5" max="16384" width="9.140625" style="18"/>
  </cols>
  <sheetData>
    <row r="2" spans="1:4" x14ac:dyDescent="0.25">
      <c r="B2" s="17" t="s">
        <v>34</v>
      </c>
      <c r="C2" s="17" t="s">
        <v>34</v>
      </c>
      <c r="D2" s="17" t="s">
        <v>34</v>
      </c>
    </row>
    <row r="3" spans="1:4" x14ac:dyDescent="0.25">
      <c r="B3" s="19" t="e">
        <f ca="1">OFFSET($B$7,0,0,COUNTA(rodzaj_zgł3[zgłoszenie dotyczy]),1)</f>
        <v>#VALUE!</v>
      </c>
      <c r="C3" s="19" t="e">
        <f ca="1">OFFSET($C$7,0,0,COUNTA(gminy6[gminy]),1)</f>
        <v>#VALUE!</v>
      </c>
      <c r="D3" s="19" t="e">
        <f ca="1">OFFSET($D$7,0,0,COUNTA(sposób_zak8[sposób zakończenia]),1)</f>
        <v>#VALUE!</v>
      </c>
    </row>
    <row r="4" spans="1:4" x14ac:dyDescent="0.25">
      <c r="B4" s="19"/>
      <c r="C4" s="19"/>
      <c r="D4" s="19"/>
    </row>
    <row r="5" spans="1:4" x14ac:dyDescent="0.25">
      <c r="B5" s="20"/>
      <c r="C5" s="20"/>
      <c r="D5" s="20"/>
    </row>
    <row r="6" spans="1:4" ht="31.5" x14ac:dyDescent="0.25">
      <c r="B6" s="21" t="s">
        <v>33</v>
      </c>
      <c r="C6" s="21" t="s">
        <v>14</v>
      </c>
      <c r="D6" s="21" t="s">
        <v>15</v>
      </c>
    </row>
    <row r="7" spans="1:4" ht="45" x14ac:dyDescent="0.25">
      <c r="A7" s="94">
        <v>6743</v>
      </c>
      <c r="B7" s="22" t="s">
        <v>16</v>
      </c>
      <c r="C7" s="22" t="s">
        <v>17</v>
      </c>
      <c r="D7" s="22" t="s">
        <v>18</v>
      </c>
    </row>
    <row r="8" spans="1:4" s="23" customFormat="1" ht="47.25" customHeight="1" x14ac:dyDescent="0.25">
      <c r="A8" s="94">
        <v>6746</v>
      </c>
      <c r="B8" s="24" t="s">
        <v>82</v>
      </c>
      <c r="C8" s="22" t="s">
        <v>20</v>
      </c>
      <c r="D8" s="22" t="s">
        <v>21</v>
      </c>
    </row>
    <row r="9" spans="1:4" s="23" customFormat="1" ht="47.25" customHeight="1" x14ac:dyDescent="0.25">
      <c r="A9" s="94">
        <v>6747</v>
      </c>
      <c r="B9" s="24" t="s">
        <v>80</v>
      </c>
      <c r="C9" s="22" t="s">
        <v>23</v>
      </c>
      <c r="D9" s="22" t="s">
        <v>30</v>
      </c>
    </row>
    <row r="10" spans="1:4" s="23" customFormat="1" ht="47.25" customHeight="1" x14ac:dyDescent="0.25">
      <c r="A10" s="94">
        <v>6748</v>
      </c>
      <c r="B10" s="24" t="s">
        <v>81</v>
      </c>
      <c r="C10" s="22" t="s">
        <v>25</v>
      </c>
      <c r="D10" s="22" t="s">
        <v>26</v>
      </c>
    </row>
    <row r="11" spans="1:4" s="23" customFormat="1" ht="47.25" customHeight="1" x14ac:dyDescent="0.25">
      <c r="A11" s="94">
        <v>6743</v>
      </c>
      <c r="B11" s="24" t="s">
        <v>22</v>
      </c>
      <c r="C11" s="22" t="s">
        <v>28</v>
      </c>
      <c r="D11" s="24" t="s">
        <v>60</v>
      </c>
    </row>
    <row r="12" spans="1:4" s="23" customFormat="1" ht="47.25" customHeight="1" x14ac:dyDescent="0.25">
      <c r="A12" s="94">
        <v>6743</v>
      </c>
      <c r="B12" s="24" t="s">
        <v>19</v>
      </c>
      <c r="C12" s="22" t="s">
        <v>29</v>
      </c>
      <c r="D12" s="24" t="s">
        <v>2001</v>
      </c>
    </row>
    <row r="13" spans="1:4" s="23" customFormat="1" ht="47.25" customHeight="1" x14ac:dyDescent="0.25">
      <c r="A13" s="94">
        <v>6743</v>
      </c>
      <c r="B13" s="24" t="s">
        <v>24</v>
      </c>
      <c r="C13" s="22" t="s">
        <v>31</v>
      </c>
      <c r="D13" s="24" t="s">
        <v>2416</v>
      </c>
    </row>
    <row r="14" spans="1:4" s="23" customFormat="1" ht="47.25" customHeight="1" x14ac:dyDescent="0.25">
      <c r="A14" s="94">
        <v>6743</v>
      </c>
      <c r="B14" s="24" t="s">
        <v>27</v>
      </c>
      <c r="C14" s="22" t="s">
        <v>32</v>
      </c>
    </row>
    <row r="15" spans="1:4" s="23" customFormat="1" ht="47.25" customHeight="1" x14ac:dyDescent="0.25">
      <c r="B15" s="24"/>
      <c r="C15" s="22"/>
    </row>
    <row r="16" spans="1:4" s="25" customFormat="1" x14ac:dyDescent="0.25"/>
  </sheetData>
  <sheetProtection algorithmName="SHA-512" hashValue="vNrJOmfEzROWR2c90752tKi9h9ewyHxXuR8J+7J4kydA+SCFopfodx5d068HxIJLFVVJxJUNKcPdTh/YwoL6ZQ==" saltValue="06QiNpFoHW2CLKresNuEJQ==" spinCount="100000" sheet="1" objects="1" scenarios="1"/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wnioski zgłoszeń</vt:lpstr>
      <vt:lpstr>zgłoszenia 2016a</vt:lpstr>
      <vt:lpstr>statystyka zgłoszeń</vt:lpstr>
      <vt:lpstr>dane</vt:lpstr>
      <vt:lpstr>Arkusz1</vt:lpstr>
      <vt:lpstr>'statystyka zgłoszeń'!Obszar_wydruku</vt:lpstr>
      <vt:lpstr>'wnioski zgłoszeń'!Obszar_wydruku</vt:lpstr>
      <vt:lpstr>rodzaj_tab6</vt:lpstr>
      <vt:lpstr>'wnioski zgłoszeń'!Tytuły_wydruku</vt:lpstr>
      <vt:lpstr>'zgłoszenia 2016a'!Tytuły_wydruku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BOŚ-2016</dc:creator>
  <cp:lastModifiedBy>Wioleta Nędzi</cp:lastModifiedBy>
  <cp:lastPrinted>2018-01-11T11:50:51Z</cp:lastPrinted>
  <dcterms:created xsi:type="dcterms:W3CDTF">2015-01-10T13:29:04Z</dcterms:created>
  <dcterms:modified xsi:type="dcterms:W3CDTF">2019-08-06T12:54:05Z</dcterms:modified>
</cp:coreProperties>
</file>